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Постановления 2024\пост.59 внес. изм. в программу\"/>
    </mc:Choice>
  </mc:AlternateContent>
  <bookViews>
    <workbookView xWindow="0" yWindow="0" windowWidth="22170" windowHeight="9000"/>
  </bookViews>
  <sheets>
    <sheet name="таб1 (2)" sheetId="3" r:id="rId1"/>
  </sheets>
  <definedNames>
    <definedName name="_xlnm._FilterDatabase" localSheetId="0" hidden="1">'таб1 (2)'!$A$27:$V$47</definedName>
    <definedName name="_xlnm.Print_Area" localSheetId="0">'таб1 (2)'!$A$1:$W$317</definedName>
  </definedNames>
  <calcPr calcId="162913"/>
</workbook>
</file>

<file path=xl/calcChain.xml><?xml version="1.0" encoding="utf-8"?>
<calcChain xmlns="http://schemas.openxmlformats.org/spreadsheetml/2006/main">
  <c r="J29" i="3" l="1"/>
  <c r="G285" i="3"/>
  <c r="G286" i="3"/>
  <c r="J265" i="3"/>
  <c r="J266" i="3"/>
  <c r="J284" i="3"/>
  <c r="J304" i="3"/>
  <c r="J298" i="3" s="1"/>
  <c r="I69" i="3"/>
  <c r="G305" i="3"/>
  <c r="M304" i="3"/>
  <c r="L304" i="3"/>
  <c r="L303" i="3" s="1"/>
  <c r="K304" i="3"/>
  <c r="K303" i="3" s="1"/>
  <c r="I304" i="3"/>
  <c r="I303" i="3" s="1"/>
  <c r="H304" i="3"/>
  <c r="H303" i="3" s="1"/>
  <c r="M303" i="3"/>
  <c r="M299" i="3"/>
  <c r="M298" i="3" s="1"/>
  <c r="M297" i="3" s="1"/>
  <c r="J299" i="3"/>
  <c r="G296" i="3"/>
  <c r="G295" i="3"/>
  <c r="M294" i="3"/>
  <c r="M293" i="3" s="1"/>
  <c r="L294" i="3"/>
  <c r="L293" i="3" s="1"/>
  <c r="K294" i="3"/>
  <c r="K293" i="3" s="1"/>
  <c r="J294" i="3"/>
  <c r="J293" i="3" s="1"/>
  <c r="I294" i="3"/>
  <c r="I293" i="3" s="1"/>
  <c r="H294" i="3"/>
  <c r="H293" i="3" s="1"/>
  <c r="G294" i="3" l="1"/>
  <c r="G293" i="3" s="1"/>
  <c r="G284" i="3"/>
  <c r="G283" i="3" s="1"/>
  <c r="G306" i="3"/>
  <c r="G304" i="3" s="1"/>
  <c r="G303" i="3" s="1"/>
  <c r="J303" i="3"/>
  <c r="J297" i="3" l="1"/>
  <c r="J150" i="3"/>
  <c r="J149" i="3" s="1"/>
  <c r="J290" i="3"/>
  <c r="J309" i="3" s="1"/>
  <c r="J43" i="3"/>
  <c r="J42" i="3" s="1"/>
  <c r="L248" i="3"/>
  <c r="L247" i="3" s="1"/>
  <c r="K248" i="3"/>
  <c r="L265" i="3"/>
  <c r="L264" i="3" s="1"/>
  <c r="L263" i="3" s="1"/>
  <c r="M284" i="3"/>
  <c r="M283" i="3" s="1"/>
  <c r="L284" i="3"/>
  <c r="L283" i="3" s="1"/>
  <c r="K284" i="3"/>
  <c r="K283" i="3" s="1"/>
  <c r="J283" i="3"/>
  <c r="I284" i="3"/>
  <c r="I283" i="3" s="1"/>
  <c r="H284" i="3"/>
  <c r="H283" i="3" s="1"/>
  <c r="P283" i="3"/>
  <c r="J132" i="3"/>
  <c r="J131" i="3" s="1"/>
  <c r="K132" i="3"/>
  <c r="K131" i="3" s="1"/>
  <c r="L132" i="3"/>
  <c r="L124" i="3"/>
  <c r="K124" i="3"/>
  <c r="L123" i="3"/>
  <c r="K123" i="3"/>
  <c r="J123" i="3"/>
  <c r="L156" i="3"/>
  <c r="L155" i="3" s="1"/>
  <c r="K156" i="3"/>
  <c r="K155" i="3" s="1"/>
  <c r="J156" i="3"/>
  <c r="J155" i="3" s="1"/>
  <c r="I270" i="3"/>
  <c r="I309" i="3" s="1"/>
  <c r="I243" i="3"/>
  <c r="I242" i="3" s="1"/>
  <c r="G101" i="3"/>
  <c r="G100" i="3" s="1"/>
  <c r="G99" i="3" s="1"/>
  <c r="I78" i="3"/>
  <c r="I77" i="3" s="1"/>
  <c r="G34" i="3"/>
  <c r="G39" i="3"/>
  <c r="G38" i="3" s="1"/>
  <c r="G37" i="3" s="1"/>
  <c r="I43" i="3"/>
  <c r="I42" i="3" s="1"/>
  <c r="I310" i="3"/>
  <c r="H266" i="3"/>
  <c r="G266" i="3" s="1"/>
  <c r="G281" i="3"/>
  <c r="G280" i="3"/>
  <c r="M279" i="3"/>
  <c r="M278" i="3" s="1"/>
  <c r="L279" i="3"/>
  <c r="L278" i="3" s="1"/>
  <c r="K279" i="3"/>
  <c r="K278" i="3" s="1"/>
  <c r="J279" i="3"/>
  <c r="I279" i="3"/>
  <c r="I278" i="3" s="1"/>
  <c r="H279" i="3"/>
  <c r="H278" i="3" s="1"/>
  <c r="P278" i="3"/>
  <c r="J278" i="3"/>
  <c r="I115" i="3"/>
  <c r="I248" i="3"/>
  <c r="I247" i="3" s="1"/>
  <c r="I55" i="3"/>
  <c r="G196" i="3"/>
  <c r="G195" i="3" s="1"/>
  <c r="G194" i="3" s="1"/>
  <c r="I61" i="3"/>
  <c r="G61" i="3" s="1"/>
  <c r="I111" i="3"/>
  <c r="I109" i="3" s="1"/>
  <c r="G271" i="3"/>
  <c r="G290" i="3"/>
  <c r="G291" i="3"/>
  <c r="G276" i="3"/>
  <c r="M309" i="3"/>
  <c r="L309" i="3"/>
  <c r="K309" i="3"/>
  <c r="H309" i="3"/>
  <c r="M310" i="3"/>
  <c r="L310" i="3"/>
  <c r="K310" i="3"/>
  <c r="J310" i="3"/>
  <c r="H310" i="3"/>
  <c r="H265" i="3"/>
  <c r="K265" i="3"/>
  <c r="K264" i="3" s="1"/>
  <c r="K263" i="3" s="1"/>
  <c r="G275" i="3"/>
  <c r="M274" i="3"/>
  <c r="M273" i="3" s="1"/>
  <c r="L274" i="3"/>
  <c r="L273" i="3" s="1"/>
  <c r="K274" i="3"/>
  <c r="K273" i="3" s="1"/>
  <c r="J273" i="3"/>
  <c r="I274" i="3"/>
  <c r="I273" i="3" s="1"/>
  <c r="H274" i="3"/>
  <c r="H273" i="3" s="1"/>
  <c r="P273" i="3"/>
  <c r="M269" i="3"/>
  <c r="M268" i="3" s="1"/>
  <c r="L269" i="3"/>
  <c r="L268" i="3" s="1"/>
  <c r="K269" i="3"/>
  <c r="K268" i="3" s="1"/>
  <c r="H269" i="3"/>
  <c r="H268" i="3" s="1"/>
  <c r="L91" i="3"/>
  <c r="L90" i="3" s="1"/>
  <c r="L89" i="3" s="1"/>
  <c r="L69" i="3"/>
  <c r="J69" i="3"/>
  <c r="K191" i="3"/>
  <c r="K190" i="3" s="1"/>
  <c r="K189" i="3" s="1"/>
  <c r="K51" i="3"/>
  <c r="K50" i="3" s="1"/>
  <c r="K49" i="3" s="1"/>
  <c r="J207" i="3"/>
  <c r="J206" i="3" s="1"/>
  <c r="J205" i="3" s="1"/>
  <c r="K207" i="3"/>
  <c r="I123" i="3"/>
  <c r="I124" i="3"/>
  <c r="I156" i="3"/>
  <c r="I155" i="3" s="1"/>
  <c r="H191" i="3"/>
  <c r="H190" i="3" s="1"/>
  <c r="H189" i="3" s="1"/>
  <c r="H60" i="3"/>
  <c r="H195" i="3"/>
  <c r="H194" i="3" s="1"/>
  <c r="H29" i="3"/>
  <c r="H28" i="3" s="1"/>
  <c r="H27" i="3" s="1"/>
  <c r="H33" i="3"/>
  <c r="H32" i="3" s="1"/>
  <c r="G74" i="3"/>
  <c r="H38" i="3"/>
  <c r="H37" i="3" s="1"/>
  <c r="G244" i="3"/>
  <c r="G243" i="3" s="1"/>
  <c r="G242" i="3" s="1"/>
  <c r="H111" i="3"/>
  <c r="H123" i="3"/>
  <c r="H124" i="3"/>
  <c r="G152" i="3"/>
  <c r="H150" i="3"/>
  <c r="H149" i="3" s="1"/>
  <c r="G146" i="3"/>
  <c r="H144" i="3"/>
  <c r="H143" i="3" s="1"/>
  <c r="H156" i="3"/>
  <c r="H155" i="3" s="1"/>
  <c r="G158" i="3"/>
  <c r="J239" i="3"/>
  <c r="M265" i="3"/>
  <c r="M264" i="3" s="1"/>
  <c r="M263" i="3" s="1"/>
  <c r="J248" i="3"/>
  <c r="J247" i="3" s="1"/>
  <c r="P183" i="3"/>
  <c r="P104" i="3"/>
  <c r="K69" i="3"/>
  <c r="I165" i="3"/>
  <c r="H165" i="3"/>
  <c r="J51" i="3"/>
  <c r="I206" i="3"/>
  <c r="I205" i="3" s="1"/>
  <c r="H207" i="3"/>
  <c r="H206" i="3" s="1"/>
  <c r="H205" i="3" s="1"/>
  <c r="J191" i="3"/>
  <c r="J190" i="3" s="1"/>
  <c r="J189" i="3" s="1"/>
  <c r="G80" i="3"/>
  <c r="M78" i="3"/>
  <c r="M77" i="3" s="1"/>
  <c r="L78" i="3"/>
  <c r="L77" i="3" s="1"/>
  <c r="K78" i="3"/>
  <c r="K77" i="3" s="1"/>
  <c r="J78" i="3"/>
  <c r="J77" i="3" s="1"/>
  <c r="P77" i="3"/>
  <c r="G201" i="3"/>
  <c r="G200" i="3" s="1"/>
  <c r="G199" i="3" s="1"/>
  <c r="M200" i="3"/>
  <c r="M199" i="3" s="1"/>
  <c r="L200" i="3"/>
  <c r="L199" i="3" s="1"/>
  <c r="K200" i="3"/>
  <c r="K199" i="3" s="1"/>
  <c r="J200" i="3"/>
  <c r="J199" i="3" s="1"/>
  <c r="I200" i="3"/>
  <c r="I199" i="3" s="1"/>
  <c r="H200" i="3"/>
  <c r="H199" i="3" s="1"/>
  <c r="P199" i="3"/>
  <c r="M195" i="3"/>
  <c r="M194" i="3" s="1"/>
  <c r="L195" i="3"/>
  <c r="L194" i="3" s="1"/>
  <c r="K195" i="3"/>
  <c r="K194" i="3" s="1"/>
  <c r="J195" i="3"/>
  <c r="J194" i="3" s="1"/>
  <c r="P194" i="3"/>
  <c r="M190" i="3"/>
  <c r="M189" i="3" s="1"/>
  <c r="L190" i="3"/>
  <c r="L189" i="3" s="1"/>
  <c r="M289" i="3"/>
  <c r="M288" i="3" s="1"/>
  <c r="L289" i="3"/>
  <c r="L288" i="3" s="1"/>
  <c r="K289" i="3"/>
  <c r="K288" i="3" s="1"/>
  <c r="J289" i="3"/>
  <c r="J288" i="3" s="1"/>
  <c r="I289" i="3"/>
  <c r="I288" i="3" s="1"/>
  <c r="H289" i="3"/>
  <c r="H288" i="3" s="1"/>
  <c r="P37" i="3"/>
  <c r="P54" i="3"/>
  <c r="P59" i="3"/>
  <c r="P210" i="3"/>
  <c r="P215" i="3"/>
  <c r="L255" i="3"/>
  <c r="K255" i="3"/>
  <c r="K247" i="3"/>
  <c r="L243" i="3"/>
  <c r="L242" i="3" s="1"/>
  <c r="K243" i="3"/>
  <c r="K242" i="3" s="1"/>
  <c r="L239" i="3"/>
  <c r="L238" i="3" s="1"/>
  <c r="L237" i="3" s="1"/>
  <c r="K239" i="3"/>
  <c r="K238" i="3" s="1"/>
  <c r="K237" i="3" s="1"/>
  <c r="L216" i="3"/>
  <c r="L215" i="3" s="1"/>
  <c r="K216" i="3"/>
  <c r="K215" i="3" s="1"/>
  <c r="L211" i="3"/>
  <c r="L210" i="3" s="1"/>
  <c r="K211" i="3"/>
  <c r="K210" i="3" s="1"/>
  <c r="L206" i="3"/>
  <c r="L205" i="3" s="1"/>
  <c r="L184" i="3"/>
  <c r="L183" i="3" s="1"/>
  <c r="K184" i="3"/>
  <c r="K183" i="3" s="1"/>
  <c r="L179" i="3"/>
  <c r="L178" i="3" s="1"/>
  <c r="K179" i="3"/>
  <c r="K178" i="3"/>
  <c r="L174" i="3"/>
  <c r="L173" i="3" s="1"/>
  <c r="K174" i="3"/>
  <c r="K173" i="3" s="1"/>
  <c r="L169" i="3"/>
  <c r="L168" i="3" s="1"/>
  <c r="K169" i="3"/>
  <c r="L165" i="3"/>
  <c r="K165" i="3"/>
  <c r="L131" i="3"/>
  <c r="L127" i="3"/>
  <c r="K127" i="3"/>
  <c r="L126" i="3"/>
  <c r="K126" i="3"/>
  <c r="L122" i="3"/>
  <c r="L115" i="3"/>
  <c r="K115" i="3"/>
  <c r="L114" i="3"/>
  <c r="K114" i="3"/>
  <c r="L110" i="3"/>
  <c r="K110" i="3"/>
  <c r="L109" i="3"/>
  <c r="K109" i="3"/>
  <c r="L105" i="3"/>
  <c r="L104" i="3" s="1"/>
  <c r="K105" i="3"/>
  <c r="K104" i="3" s="1"/>
  <c r="L100" i="3"/>
  <c r="L99" i="3" s="1"/>
  <c r="K100" i="3"/>
  <c r="K99" i="3" s="1"/>
  <c r="L95" i="3"/>
  <c r="K95" i="3"/>
  <c r="L94" i="3"/>
  <c r="K94" i="3"/>
  <c r="K91" i="3"/>
  <c r="K90" i="3" s="1"/>
  <c r="K89" i="3" s="1"/>
  <c r="L83" i="3"/>
  <c r="L82" i="3" s="1"/>
  <c r="K83" i="3"/>
  <c r="K82" i="3" s="1"/>
  <c r="L73" i="3"/>
  <c r="L72" i="3" s="1"/>
  <c r="K73" i="3"/>
  <c r="K72" i="3" s="1"/>
  <c r="L70" i="3"/>
  <c r="L223" i="3" s="1"/>
  <c r="L316" i="3" s="1"/>
  <c r="K70" i="3"/>
  <c r="L60" i="3"/>
  <c r="L59" i="3" s="1"/>
  <c r="K60" i="3"/>
  <c r="K59" i="3" s="1"/>
  <c r="L55" i="3"/>
  <c r="L54" i="3" s="1"/>
  <c r="K55" i="3"/>
  <c r="K54" i="3" s="1"/>
  <c r="L50" i="3"/>
  <c r="L49" i="3" s="1"/>
  <c r="L43" i="3"/>
  <c r="L42" i="3" s="1"/>
  <c r="L38" i="3"/>
  <c r="L37" i="3" s="1"/>
  <c r="K38" i="3"/>
  <c r="K37" i="3" s="1"/>
  <c r="L33" i="3"/>
  <c r="L32" i="3" s="1"/>
  <c r="K33" i="3"/>
  <c r="K32" i="3" s="1"/>
  <c r="L29" i="3"/>
  <c r="L28" i="3" s="1"/>
  <c r="L27" i="3" s="1"/>
  <c r="K29" i="3"/>
  <c r="P178" i="3"/>
  <c r="P173" i="3"/>
  <c r="P168" i="3"/>
  <c r="P126" i="3"/>
  <c r="P72" i="3"/>
  <c r="M255" i="3"/>
  <c r="G255" i="3" s="1"/>
  <c r="J255" i="3"/>
  <c r="I255" i="3"/>
  <c r="H255" i="3"/>
  <c r="G249" i="3"/>
  <c r="G248" i="3" s="1"/>
  <c r="G247" i="3" s="1"/>
  <c r="M206" i="3"/>
  <c r="M205" i="3" s="1"/>
  <c r="M165" i="3"/>
  <c r="J165" i="3"/>
  <c r="G129" i="3"/>
  <c r="G126" i="3" s="1"/>
  <c r="M123" i="3"/>
  <c r="M124" i="3"/>
  <c r="M91" i="3"/>
  <c r="G85" i="3"/>
  <c r="M29" i="3"/>
  <c r="M28" i="3" s="1"/>
  <c r="M27" i="3" s="1"/>
  <c r="J28" i="3"/>
  <c r="J27" i="3" s="1"/>
  <c r="G35" i="3"/>
  <c r="G45" i="3"/>
  <c r="H184" i="3"/>
  <c r="H183" i="3" s="1"/>
  <c r="I184" i="3"/>
  <c r="I183" i="3" s="1"/>
  <c r="J184" i="3"/>
  <c r="J183" i="3" s="1"/>
  <c r="M184" i="3"/>
  <c r="M183" i="3" s="1"/>
  <c r="G185" i="3"/>
  <c r="G184" i="3" s="1"/>
  <c r="G183" i="3" s="1"/>
  <c r="J95" i="3"/>
  <c r="M43" i="3"/>
  <c r="M42" i="3" s="1"/>
  <c r="G75" i="3"/>
  <c r="G84" i="3"/>
  <c r="G92" i="3"/>
  <c r="G106" i="3"/>
  <c r="G104" i="3" s="1"/>
  <c r="G170" i="3"/>
  <c r="G169" i="3" s="1"/>
  <c r="G168" i="3" s="1"/>
  <c r="G175" i="3"/>
  <c r="G174" i="3" s="1"/>
  <c r="G173" i="3" s="1"/>
  <c r="G180" i="3"/>
  <c r="G179" i="3" s="1"/>
  <c r="G178" i="3" s="1"/>
  <c r="G212" i="3"/>
  <c r="G211" i="3" s="1"/>
  <c r="G210" i="3" s="1"/>
  <c r="G217" i="3"/>
  <c r="G216" i="3" s="1"/>
  <c r="G215" i="3" s="1"/>
  <c r="M247" i="3"/>
  <c r="J110" i="3"/>
  <c r="M110" i="3"/>
  <c r="M100" i="3"/>
  <c r="M99" i="3" s="1"/>
  <c r="J100" i="3"/>
  <c r="J99" i="3" s="1"/>
  <c r="I100" i="3"/>
  <c r="I99" i="3" s="1"/>
  <c r="M33" i="3"/>
  <c r="M32" i="3" s="1"/>
  <c r="J33" i="3"/>
  <c r="J32" i="3" s="1"/>
  <c r="M38" i="3"/>
  <c r="M37" i="3" s="1"/>
  <c r="J38" i="3"/>
  <c r="J37" i="3" s="1"/>
  <c r="M55" i="3"/>
  <c r="M54" i="3" s="1"/>
  <c r="J55" i="3"/>
  <c r="J54" i="3" s="1"/>
  <c r="M60" i="3"/>
  <c r="M59" i="3" s="1"/>
  <c r="J60" i="3"/>
  <c r="J59" i="3" s="1"/>
  <c r="M73" i="3"/>
  <c r="M72" i="3" s="1"/>
  <c r="J73" i="3"/>
  <c r="J72" i="3" s="1"/>
  <c r="I73" i="3"/>
  <c r="M83" i="3"/>
  <c r="M82" i="3" s="1"/>
  <c r="J83" i="3"/>
  <c r="J82" i="3" s="1"/>
  <c r="I83" i="3"/>
  <c r="I82" i="3" s="1"/>
  <c r="I95" i="3"/>
  <c r="M115" i="3"/>
  <c r="J115" i="3"/>
  <c r="M127" i="3"/>
  <c r="J127" i="3"/>
  <c r="I127" i="3"/>
  <c r="M132" i="3"/>
  <c r="M131" i="3" s="1"/>
  <c r="I132" i="3"/>
  <c r="I131" i="3" s="1"/>
  <c r="M169" i="3"/>
  <c r="M168" i="3" s="1"/>
  <c r="J169" i="3"/>
  <c r="J168" i="3" s="1"/>
  <c r="I169" i="3"/>
  <c r="I168" i="3" s="1"/>
  <c r="M174" i="3"/>
  <c r="M173" i="3" s="1"/>
  <c r="J174" i="3"/>
  <c r="J173" i="3" s="1"/>
  <c r="I174" i="3"/>
  <c r="I173" i="3" s="1"/>
  <c r="M179" i="3"/>
  <c r="M178" i="3" s="1"/>
  <c r="J179" i="3"/>
  <c r="J178" i="3" s="1"/>
  <c r="I179" i="3"/>
  <c r="M211" i="3"/>
  <c r="M210" i="3" s="1"/>
  <c r="J211" i="3"/>
  <c r="J210" i="3" s="1"/>
  <c r="I211" i="3"/>
  <c r="I210" i="3" s="1"/>
  <c r="M216" i="3"/>
  <c r="M215" i="3" s="1"/>
  <c r="J216" i="3"/>
  <c r="J215" i="3"/>
  <c r="I216" i="3"/>
  <c r="I215" i="3" s="1"/>
  <c r="M243" i="3"/>
  <c r="M242" i="3" s="1"/>
  <c r="J126" i="3"/>
  <c r="I126" i="3"/>
  <c r="J114" i="3"/>
  <c r="J109" i="3"/>
  <c r="J105" i="3"/>
  <c r="J104" i="3" s="1"/>
  <c r="I105" i="3"/>
  <c r="I104" i="3" s="1"/>
  <c r="I94" i="3"/>
  <c r="J70" i="3"/>
  <c r="I70" i="3"/>
  <c r="H248" i="3"/>
  <c r="H247" i="3" s="1"/>
  <c r="H216" i="3"/>
  <c r="H215" i="3" s="1"/>
  <c r="H211" i="3"/>
  <c r="H210" i="3" s="1"/>
  <c r="H179" i="3"/>
  <c r="H178" i="3" s="1"/>
  <c r="H174" i="3"/>
  <c r="H173" i="3" s="1"/>
  <c r="H169" i="3"/>
  <c r="H132" i="3"/>
  <c r="H131" i="3" s="1"/>
  <c r="H127" i="3"/>
  <c r="H126" i="3"/>
  <c r="H105" i="3"/>
  <c r="H104" i="3" s="1"/>
  <c r="H100" i="3"/>
  <c r="H99" i="3" s="1"/>
  <c r="H95" i="3"/>
  <c r="H94" i="3"/>
  <c r="H83" i="3"/>
  <c r="H82" i="3" s="1"/>
  <c r="H73" i="3"/>
  <c r="H72" i="3" s="1"/>
  <c r="H70" i="3"/>
  <c r="M70" i="3"/>
  <c r="M68" i="3" s="1"/>
  <c r="M67" i="3" s="1"/>
  <c r="M109" i="3"/>
  <c r="M105" i="3"/>
  <c r="M104" i="3" s="1"/>
  <c r="M239" i="3"/>
  <c r="M254" i="3" s="1"/>
  <c r="M126" i="3"/>
  <c r="M114" i="3"/>
  <c r="M50" i="3"/>
  <c r="M49" i="3" s="1"/>
  <c r="G139" i="3"/>
  <c r="G137" i="3" s="1"/>
  <c r="G136" i="3" s="1"/>
  <c r="M95" i="3"/>
  <c r="H43" i="3"/>
  <c r="H42" i="3" s="1"/>
  <c r="M94" i="3"/>
  <c r="L254" i="3"/>
  <c r="K168" i="3"/>
  <c r="H239" i="3"/>
  <c r="H238" i="3" s="1"/>
  <c r="H237" i="3" s="1"/>
  <c r="J243" i="3"/>
  <c r="J242" i="3" s="1"/>
  <c r="H115" i="3"/>
  <c r="H114" i="3"/>
  <c r="H243" i="3"/>
  <c r="H242" i="3" s="1"/>
  <c r="H69" i="3"/>
  <c r="H78" i="3"/>
  <c r="H77" i="3" s="1"/>
  <c r="H55" i="3"/>
  <c r="H54" i="3" s="1"/>
  <c r="K43" i="3"/>
  <c r="K42" i="3" s="1"/>
  <c r="H51" i="3"/>
  <c r="H50" i="3" s="1"/>
  <c r="H49" i="3" s="1"/>
  <c r="H59" i="3"/>
  <c r="K223" i="3"/>
  <c r="K206" i="3"/>
  <c r="K205" i="3" s="1"/>
  <c r="K164" i="3"/>
  <c r="K163" i="3" s="1"/>
  <c r="H264" i="3"/>
  <c r="H263" i="3" s="1"/>
  <c r="H122" i="3"/>
  <c r="H121" i="3" s="1"/>
  <c r="M238" i="3"/>
  <c r="M237" i="3" s="1"/>
  <c r="K254" i="3"/>
  <c r="I122" i="3"/>
  <c r="I121" i="3" s="1"/>
  <c r="H308" i="3"/>
  <c r="H307" i="3" s="1"/>
  <c r="I150" i="3"/>
  <c r="I149" i="3" s="1"/>
  <c r="I269" i="3"/>
  <c r="I268" i="3" s="1"/>
  <c r="G79" i="3"/>
  <c r="G78" i="3" s="1"/>
  <c r="G77" i="3" s="1"/>
  <c r="I68" i="3"/>
  <c r="I67" i="3" s="1"/>
  <c r="K308" i="3"/>
  <c r="K307" i="3" s="1"/>
  <c r="K68" i="3"/>
  <c r="K67" i="3" s="1"/>
  <c r="L164" i="3"/>
  <c r="L163" i="3" s="1"/>
  <c r="K316" i="3" l="1"/>
  <c r="K253" i="3"/>
  <c r="K252" i="3" s="1"/>
  <c r="G83" i="3"/>
  <c r="G82" i="3" s="1"/>
  <c r="J238" i="3"/>
  <c r="J237" i="3" s="1"/>
  <c r="J254" i="3"/>
  <c r="J253" i="3" s="1"/>
  <c r="J252" i="3" s="1"/>
  <c r="M121" i="3"/>
  <c r="G207" i="3"/>
  <c r="G206" i="3" s="1"/>
  <c r="G205" i="3" s="1"/>
  <c r="G289" i="3"/>
  <c r="G288" i="3" s="1"/>
  <c r="G111" i="3"/>
  <c r="G110" i="3" s="1"/>
  <c r="G109" i="3" s="1"/>
  <c r="H91" i="3"/>
  <c r="H90" i="3" s="1"/>
  <c r="H89" i="3" s="1"/>
  <c r="I164" i="3"/>
  <c r="I163" i="3" s="1"/>
  <c r="G310" i="3"/>
  <c r="L308" i="3"/>
  <c r="L307" i="3" s="1"/>
  <c r="M308" i="3"/>
  <c r="M307" i="3" s="1"/>
  <c r="J91" i="3"/>
  <c r="J90" i="3" s="1"/>
  <c r="J89" i="3" s="1"/>
  <c r="G270" i="3"/>
  <c r="G269" i="3" s="1"/>
  <c r="G268" i="3" s="1"/>
  <c r="I50" i="3"/>
  <c r="I49" i="3" s="1"/>
  <c r="J94" i="3"/>
  <c r="H110" i="3"/>
  <c r="M122" i="3"/>
  <c r="K222" i="3"/>
  <c r="K221" i="3" s="1"/>
  <c r="K220" i="3" s="1"/>
  <c r="G123" i="3"/>
  <c r="L68" i="3"/>
  <c r="L67" i="3" s="1"/>
  <c r="G116" i="3"/>
  <c r="H222" i="3"/>
  <c r="I114" i="3"/>
  <c r="G70" i="3"/>
  <c r="I178" i="3"/>
  <c r="I60" i="3"/>
  <c r="J269" i="3"/>
  <c r="J268" i="3" s="1"/>
  <c r="J264" i="3"/>
  <c r="J263" i="3" s="1"/>
  <c r="I91" i="3"/>
  <c r="I90" i="3" s="1"/>
  <c r="I89" i="3" s="1"/>
  <c r="G150" i="3"/>
  <c r="G149" i="3" s="1"/>
  <c r="H109" i="3"/>
  <c r="G96" i="3"/>
  <c r="G94" i="3" s="1"/>
  <c r="I223" i="3"/>
  <c r="I316" i="3" s="1"/>
  <c r="G156" i="3"/>
  <c r="G155" i="3" s="1"/>
  <c r="G44" i="3"/>
  <c r="G43" i="3" s="1"/>
  <c r="G42" i="3" s="1"/>
  <c r="G73" i="3"/>
  <c r="G72" i="3" s="1"/>
  <c r="G33" i="3"/>
  <c r="G32" i="3" s="1"/>
  <c r="K121" i="3"/>
  <c r="G51" i="3"/>
  <c r="G50" i="3" s="1"/>
  <c r="G49" i="3" s="1"/>
  <c r="I308" i="3"/>
  <c r="I307" i="3" s="1"/>
  <c r="G69" i="3"/>
  <c r="H164" i="3"/>
  <c r="H163" i="3" s="1"/>
  <c r="M222" i="3"/>
  <c r="M315" i="3" s="1"/>
  <c r="J68" i="3"/>
  <c r="J67" i="3" s="1"/>
  <c r="G274" i="3"/>
  <c r="G273" i="3" s="1"/>
  <c r="J223" i="3"/>
  <c r="J316" i="3" s="1"/>
  <c r="L222" i="3"/>
  <c r="L221" i="3" s="1"/>
  <c r="L220" i="3" s="1"/>
  <c r="G279" i="3"/>
  <c r="G278" i="3" s="1"/>
  <c r="L121" i="3"/>
  <c r="G55" i="3"/>
  <c r="G54" i="3" s="1"/>
  <c r="I54" i="3"/>
  <c r="M253" i="3"/>
  <c r="M252" i="3" s="1"/>
  <c r="M90" i="3"/>
  <c r="M89" i="3" s="1"/>
  <c r="G105" i="3"/>
  <c r="G239" i="3"/>
  <c r="G238" i="3" s="1"/>
  <c r="G237" i="3" s="1"/>
  <c r="M164" i="3"/>
  <c r="M163" i="3" s="1"/>
  <c r="I195" i="3"/>
  <c r="I194" i="3" s="1"/>
  <c r="H254" i="3"/>
  <c r="J164" i="3"/>
  <c r="J163" i="3" s="1"/>
  <c r="G144" i="3"/>
  <c r="G143" i="3" s="1"/>
  <c r="L253" i="3"/>
  <c r="L252" i="3" s="1"/>
  <c r="H168" i="3"/>
  <c r="I33" i="3"/>
  <c r="I32" i="3" s="1"/>
  <c r="H223" i="3"/>
  <c r="H316" i="3" s="1"/>
  <c r="G56" i="3"/>
  <c r="I239" i="3"/>
  <c r="G309" i="3"/>
  <c r="G308" i="3" s="1"/>
  <c r="G307" i="3" s="1"/>
  <c r="G165" i="3"/>
  <c r="G164" i="3" s="1"/>
  <c r="G163" i="3" s="1"/>
  <c r="I38" i="3"/>
  <c r="I37" i="3" s="1"/>
  <c r="K122" i="3"/>
  <c r="H68" i="3"/>
  <c r="M223" i="3"/>
  <c r="M316" i="3" s="1"/>
  <c r="K28" i="3"/>
  <c r="K27" i="3" s="1"/>
  <c r="J50" i="3"/>
  <c r="J49" i="3" s="1"/>
  <c r="I110" i="3"/>
  <c r="I191" i="3"/>
  <c r="G134" i="3"/>
  <c r="G132" i="3" s="1"/>
  <c r="G131" i="3" s="1"/>
  <c r="J308" i="3"/>
  <c r="J307" i="3" s="1"/>
  <c r="J122" i="3"/>
  <c r="J121" i="3" s="1"/>
  <c r="J222" i="3"/>
  <c r="G124" i="3"/>
  <c r="G127" i="3"/>
  <c r="K315" i="3" l="1"/>
  <c r="K314" i="3" s="1"/>
  <c r="K313" i="3" s="1"/>
  <c r="J315" i="3"/>
  <c r="J314" i="3" s="1"/>
  <c r="J313" i="3" s="1"/>
  <c r="G91" i="3"/>
  <c r="G90" i="3" s="1"/>
  <c r="G89" i="3" s="1"/>
  <c r="G95" i="3"/>
  <c r="G114" i="3"/>
  <c r="G115" i="3"/>
  <c r="G122" i="3"/>
  <c r="I59" i="3"/>
  <c r="G60" i="3"/>
  <c r="G59" i="3" s="1"/>
  <c r="G29" i="3"/>
  <c r="G28" i="3" s="1"/>
  <c r="G27" i="3" s="1"/>
  <c r="I28" i="3"/>
  <c r="I27" i="3" s="1"/>
  <c r="L315" i="3"/>
  <c r="L314" i="3" s="1"/>
  <c r="L313" i="3" s="1"/>
  <c r="I190" i="3"/>
  <c r="I189" i="3" s="1"/>
  <c r="G191" i="3"/>
  <c r="G190" i="3" s="1"/>
  <c r="G189" i="3" s="1"/>
  <c r="G265" i="3"/>
  <c r="G264" i="3" s="1"/>
  <c r="G263" i="3" s="1"/>
  <c r="I264" i="3"/>
  <c r="I263" i="3" s="1"/>
  <c r="H315" i="3"/>
  <c r="H314" i="3" s="1"/>
  <c r="H313" i="3" s="1"/>
  <c r="H253" i="3"/>
  <c r="H252" i="3" s="1"/>
  <c r="H67" i="3"/>
  <c r="G67" i="3" s="1"/>
  <c r="G68" i="3"/>
  <c r="I238" i="3"/>
  <c r="I237" i="3" s="1"/>
  <c r="I254" i="3"/>
  <c r="H221" i="3"/>
  <c r="H220" i="3" s="1"/>
  <c r="M221" i="3"/>
  <c r="M220" i="3" s="1"/>
  <c r="M314" i="3"/>
  <c r="M313" i="3" s="1"/>
  <c r="I222" i="3"/>
  <c r="I221" i="3" s="1"/>
  <c r="I220" i="3" s="1"/>
  <c r="G223" i="3"/>
  <c r="G316" i="3" s="1"/>
  <c r="J221" i="3"/>
  <c r="J220" i="3" s="1"/>
  <c r="G121" i="3"/>
  <c r="I253" i="3" l="1"/>
  <c r="I252" i="3" s="1"/>
  <c r="I315" i="3"/>
  <c r="I314" i="3" s="1"/>
  <c r="I313" i="3" s="1"/>
  <c r="G254" i="3"/>
  <c r="G253" i="3" s="1"/>
  <c r="G252" i="3" s="1"/>
  <c r="G222" i="3"/>
  <c r="G221" i="3" s="1"/>
  <c r="G220" i="3" s="1"/>
  <c r="G315" i="3" l="1"/>
  <c r="G314" i="3" s="1"/>
  <c r="G313" i="3" s="1"/>
</calcChain>
</file>

<file path=xl/sharedStrings.xml><?xml version="1.0" encoding="utf-8"?>
<sst xmlns="http://schemas.openxmlformats.org/spreadsheetml/2006/main" count="738" uniqueCount="189">
  <si>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</si>
  <si>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</si>
  <si>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</si>
  <si>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Источник финансирования</t>
  </si>
  <si>
    <t>Всего</t>
  </si>
  <si>
    <t>№ п\п</t>
  </si>
  <si>
    <t>с (год)</t>
  </si>
  <si>
    <t>по (год)</t>
  </si>
  <si>
    <t>Всего:</t>
  </si>
  <si>
    <t>1.Местный бюджет, в том числе:</t>
  </si>
  <si>
    <t>1.1 налоговые и неналоговые доходы</t>
  </si>
  <si>
    <t>3. Иные источники, в том числе:</t>
  </si>
  <si>
    <t>Основное мероприятие</t>
  </si>
  <si>
    <t>1.1</t>
  </si>
  <si>
    <t>1.1.1</t>
  </si>
  <si>
    <t>1.1.2</t>
  </si>
  <si>
    <t>МЕРОПРИЯТИЯ</t>
  </si>
  <si>
    <t xml:space="preserve">1.2. целевые средства </t>
  </si>
  <si>
    <t xml:space="preserve">  </t>
  </si>
  <si>
    <t xml:space="preserve">Цель муниципальной программы: Повышение качества жизни населения на основе  социально-экономического развития  территории, эффективное использование собственных ресурсов </t>
  </si>
  <si>
    <t>Администрация Баррикадского с/поселения</t>
  </si>
  <si>
    <t xml:space="preserve">Мероприятие </t>
  </si>
  <si>
    <t>Организация  уличного освещения  на территории сельского поселения</t>
  </si>
  <si>
    <t>Организация содержания мест захоронения</t>
  </si>
  <si>
    <t>2</t>
  </si>
  <si>
    <t>Мероприятие</t>
  </si>
  <si>
    <t>муниципальной программы Баррикадского сельского поселения &lt;*&gt;</t>
  </si>
  <si>
    <t>Наименование мероприятия муниципальной программы Баррикадского сельского поселения (далее – муниципальная  программа)</t>
  </si>
  <si>
    <t>Выполнение  прочих муниципальных функций</t>
  </si>
  <si>
    <t>Итого по подпрограмме 1 муниципальной программы</t>
  </si>
  <si>
    <t>1.2</t>
  </si>
  <si>
    <t>1.2.1</t>
  </si>
  <si>
    <t>1.2.2</t>
  </si>
  <si>
    <t>Обеспечение безопасности дорожного движения</t>
  </si>
  <si>
    <t>Итого по подпрограмме 2 муниципальной программы</t>
  </si>
  <si>
    <t>Владение, пользование и распоряжение имуществом, находящимся в муниципальной собственности поселения</t>
  </si>
  <si>
    <t>Проведение мероприятий по землеустройству и землепользованию, кадастровые работы</t>
  </si>
  <si>
    <t>Цель подпрограммы 2 муниципальной программы: Обеспечение развития сети внутрипоселковых  автомобильных дорог местного значения</t>
  </si>
  <si>
    <t>1.</t>
  </si>
  <si>
    <t>1.3.1</t>
  </si>
  <si>
    <t>МКУ Родник АБСП</t>
  </si>
  <si>
    <t>мероприятие</t>
  </si>
  <si>
    <t>Выполнение части полномочий по организации в границах поселения водоснабжения населения</t>
  </si>
  <si>
    <t>Подпрограмма 2 муниципальной программы: Развитие сети внутрипоселковых автомобильных дорог местного значения</t>
  </si>
  <si>
    <t>4</t>
  </si>
  <si>
    <t>Строительство водозаборной скважины в с.Васютино</t>
  </si>
  <si>
    <t>5.5.7</t>
  </si>
  <si>
    <t>Целевые индикаторы реализации  мероприятия (группы мероприятий) муниципальной программы &lt;****&gt;</t>
  </si>
  <si>
    <t>Наименование</t>
  </si>
  <si>
    <t>Единица измерения</t>
  </si>
  <si>
    <t>Значения</t>
  </si>
  <si>
    <t>всего</t>
  </si>
  <si>
    <t>х</t>
  </si>
  <si>
    <t>Доля исполненных расходов на организацию уличного освещения к запланированным расходам</t>
  </si>
  <si>
    <t>%</t>
  </si>
  <si>
    <t>Количество отремонтированных кладбищ</t>
  </si>
  <si>
    <t>ед</t>
  </si>
  <si>
    <t>Доля исполненных расходов на содержание учреждения по обеспечению выполнения функций жилищно-коммунального хозяйства</t>
  </si>
  <si>
    <t>Количество проведенных спортивных мероприятий</t>
  </si>
  <si>
    <t>Количество проведенных культурно-массовых мероприятий</t>
  </si>
  <si>
    <t>Количество изготовленных техпаспортов</t>
  </si>
  <si>
    <t>Количество проведенных кадастровых работ земельных участков</t>
  </si>
  <si>
    <t xml:space="preserve">Доля количества прошедших подготовку, переподготовку и повышение квалификации муниципальных служащих к запланированному </t>
  </si>
  <si>
    <t>Количество проведенных выборов</t>
  </si>
  <si>
    <t>Доля исполненных расходов к запланированному</t>
  </si>
  <si>
    <t>Степень использования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</si>
  <si>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</si>
  <si>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</si>
  <si>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Степень использования средств на водоснабжение населения поселения</t>
  </si>
  <si>
    <t>Количество исполненных соглашений</t>
  </si>
  <si>
    <t>Удельный вес расходов на приобретение дорожных знаков к общей сумме расходов на содержание дорог</t>
  </si>
  <si>
    <t>Обеспечение условий для организации проведения культурно-массовых мероприятий поселения</t>
  </si>
  <si>
    <t>Руководство и управление в сфере установленных функций органов местного самоуправления</t>
  </si>
  <si>
    <t>Обеспечение условий для развития на территории поселения физкультурно-оздоровительных, спортивных, культурно-массовых мероприятий</t>
  </si>
  <si>
    <t>Обеспечение условий для развития и организации проведения спортивных мероприятий поселения</t>
  </si>
  <si>
    <t>Повышение качества управления финансами для обеспечения эффективного финансового выполнения условий Программы</t>
  </si>
  <si>
    <t>Повышение квалификации муниципальных служащих</t>
  </si>
  <si>
    <t>Организационное и материально-техническое обеспечение подготовки и проведения муниципальных выборов</t>
  </si>
  <si>
    <t>Выполнение части полномочий по организации и осуществлению мероприятий по работе с детьми и молодежью в поселениях</t>
  </si>
  <si>
    <t>Развитие коммунального хозяйства и благоустройства на территории сельского поселения</t>
  </si>
  <si>
    <t>Установление прав на сформированные объекты недвижимости</t>
  </si>
  <si>
    <t>Содержание автомобильных дорог внутрипоселкового значения и искусственных сооружений на них</t>
  </si>
  <si>
    <t>Обеспечение содержания автомобильных дорог внутрипоселкового значения и искусственных сооружений на них</t>
  </si>
  <si>
    <t>Содержание учреждения по обеспечению выполнения функций жилищно-коммунального хозяйства</t>
  </si>
  <si>
    <t>2. Иные источники, в том числе:</t>
  </si>
  <si>
    <t>ВСЕГО ПО ПРОГРАММЕ</t>
  </si>
  <si>
    <t>Задача 2 подпрограммы 1 муниципальной программы:Обеспечение  условий для развития на территории поселения физической культуры и  массового спорта, проведение культурно-массовых  мероприятий</t>
  </si>
  <si>
    <t>Задача 3 подпрограммы 1 муниципальной программы:Владение, пользование и распоряжение имуществом, находящимся в муниципальной собственности поселения</t>
  </si>
  <si>
    <t>1.3</t>
  </si>
  <si>
    <t>1.3.2</t>
  </si>
  <si>
    <t>Задача 4 подпрограммы 1 муниципальной программы:Обеспечение повышения качества управления финансами для обеспечения эффективности финансового выполнения условий Программы</t>
  </si>
  <si>
    <t>1.4</t>
  </si>
  <si>
    <t>1.4.1</t>
  </si>
  <si>
    <t>1.4.2</t>
  </si>
  <si>
    <t>1.4.3</t>
  </si>
  <si>
    <t>Задача 5 подпрограммы 1 муниципальной программы:Выполнение части полномочий по отдельным вопросам местного значения</t>
  </si>
  <si>
    <t>1.5</t>
  </si>
  <si>
    <t>1.5.1</t>
  </si>
  <si>
    <t>1.5.2</t>
  </si>
  <si>
    <t>Задача 6 подпрограммы 1 муниципальной программы:Предоставление межбюджетных трансфертов из бюджета поселения бюджету  муниципального района</t>
  </si>
  <si>
    <t>1.6</t>
  </si>
  <si>
    <t>1.6.1</t>
  </si>
  <si>
    <t>1.6.2</t>
  </si>
  <si>
    <t>1.6.3</t>
  </si>
  <si>
    <t>1.6.4</t>
  </si>
  <si>
    <t>2.1</t>
  </si>
  <si>
    <t>2.1.1</t>
  </si>
  <si>
    <t>2.1.2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</si>
  <si>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</si>
  <si>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1.7.</t>
  </si>
  <si>
    <t>1.7.1.</t>
  </si>
  <si>
    <t>Обеспечение материального стимулирования членов народных дружин</t>
  </si>
  <si>
    <t>Ежегодное увеличение количества граждан участвующих в работе добровольных народных дружин</t>
  </si>
  <si>
    <t>Степень использования средств на содержание дорог</t>
  </si>
  <si>
    <t>Выполнение отдельных бюджетных полномочий финансового органа</t>
  </si>
  <si>
    <t>2022 год</t>
  </si>
  <si>
    <t>2023 год</t>
  </si>
  <si>
    <t>2024 год</t>
  </si>
  <si>
    <t>2025 год</t>
  </si>
  <si>
    <t>1.1.3</t>
  </si>
  <si>
    <t>1.4.4</t>
  </si>
  <si>
    <t>1.4.5</t>
  </si>
  <si>
    <t>2026 год</t>
  </si>
  <si>
    <t>2027 год</t>
  </si>
  <si>
    <t>Доля исполненных расходов на руководство и управление в сфере установленных функций к запланированным расходам</t>
  </si>
  <si>
    <t xml:space="preserve">Обеспечение выполнений отдельных полномочий </t>
  </si>
  <si>
    <t>Предоставление межбюджетных трансфертов из бюджета поселения бюджету муниципального района</t>
  </si>
  <si>
    <t>Выполнение полномочий по осуществлению контроля за исполнением бюджета</t>
  </si>
  <si>
    <t>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в границах сельского поселения</t>
  </si>
  <si>
    <t>Подпрограмма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</si>
  <si>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Цель подпрограммы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</si>
  <si>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Задача 1 подпрограммы 3 муниципальной программы: Развитие инженерной инфраструктуры на территории сельского поселения</t>
  </si>
  <si>
    <t>3.1</t>
  </si>
  <si>
    <t>Развитие транспортной инфраструктуры на территории сельского поселения</t>
  </si>
  <si>
    <t>3.1.1</t>
  </si>
  <si>
    <t>Протяженность отремонтированных дорог</t>
  </si>
  <si>
    <t>кв.м.</t>
  </si>
  <si>
    <t>Итого по подпрограмме 3 муниципальной программы</t>
  </si>
  <si>
    <t>Задача 8 подпрограммы 1 муниципальной программы: 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</si>
  <si>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</si>
  <si>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1.8.</t>
  </si>
  <si>
    <t>1.8.1.</t>
  </si>
  <si>
    <t>1.8.2.</t>
  </si>
  <si>
    <t>1.7.2.</t>
  </si>
  <si>
    <t xml:space="preserve">Степень использования средств на сокращение энергетических издержек, тепловой энергии в бюджетном секторе </t>
  </si>
  <si>
    <t>Выполнение части полномочий по созданию условий для организации досуга и обеспечения жителей поселения услугами организаций культуры</t>
  </si>
  <si>
    <t>Сокращение энергетических издержек, тепловой энергии в бюджетном секторе, проведение обязательных энергетических обследований организаций</t>
  </si>
  <si>
    <t>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</si>
  <si>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Степень использования средств на 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</si>
  <si>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1.3.3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</si>
  <si>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</si>
  <si>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 xml:space="preserve"> Степень использования средств на 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</si>
  <si>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Подпрограмма 1 муниципальной программы:   ООбеспечение условий реализации программы социально-экономического развития Баррикадского сельского поселения</t>
  </si>
  <si>
    <t>Цель подпрограммы 1: Обеспечение условий реализации программы социально-экономического развития Баррикадского сельского поселения</t>
  </si>
  <si>
    <t>Осуществление первичного воинского учета   органами местного самоуправления поселений, муниципальных и городских округов</t>
  </si>
  <si>
    <t>"Устойчивое развитие территории Баррикадского сельского поселения Исилькульского района Омской области"</t>
  </si>
  <si>
    <t>1.5.3</t>
  </si>
  <si>
    <t>Количество участников общественных работ</t>
  </si>
  <si>
    <t>Участие в организации и финансировании проведения  общественных работ</t>
  </si>
  <si>
    <t>1.5.4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</si>
  <si>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</si>
  <si>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Количество сдатчиков молока</t>
  </si>
  <si>
    <t>Задача 1 муниципальной программы - Обеспечение устойчивого экономического развития повышение качества управления финансами и обеспечение эффективного осуществления полномочий</t>
  </si>
  <si>
    <t>Задача 2 муниципальной программы - Развитие сети внутрипоселковых автомобильных дорог местного значения</t>
  </si>
  <si>
    <t xml:space="preserve">Задача 1 подпрограммы 2 муниципальной программы:Развитие сети внутрипоселковых автомобильных дорог местного значения,  создание благоприятных инфраструктурных условий в сельской местности для реализации инвестиционных проектов в сфере  агропромышленного комплекса (АПК) </t>
  </si>
  <si>
    <t>Задача 3 муниципальной программы - Комплексное развитие сельской территории Баррикадского сельского поселения Исилькульского муниципального района Омской области</t>
  </si>
  <si>
    <t>Организация летней занятости для несовершеннолетних в Исилькульском  муниципальном районе</t>
  </si>
  <si>
    <t>Количество несовершеннолетних, принявших участие в организации летней занятости</t>
  </si>
  <si>
    <t>1.5.5</t>
  </si>
  <si>
    <t>Доплата к пенсии муниципальным служащим</t>
  </si>
  <si>
    <t>формулы</t>
  </si>
  <si>
    <t>Ремонт автомобильной дороги  в с. Баррикада Исилькульского муниципального района Омской области</t>
  </si>
  <si>
    <t>Ремонт автомобильной дороги  по ул.Ленина  (от дома № 30 до дома № 24) в с. Баррикада Исилькульского муниципального района Омской области</t>
  </si>
  <si>
    <t>Ремонт автомобильной дороги  по ул.Ленина  (от дома № 2 до дома № 20) в с. Баррикада Исилькульского муниципального района Омской области</t>
  </si>
  <si>
    <t>3.1.2</t>
  </si>
  <si>
    <t>3.1.3</t>
  </si>
  <si>
    <t>Обеспечение первичных мер пожарной безопасности  в границах поселения</t>
  </si>
  <si>
    <t>Степень использования средств на обеспечение первичных мер пожарной безопасности  в границах поселения</t>
  </si>
  <si>
    <t>3.1.4</t>
  </si>
  <si>
    <t>3.1.5</t>
  </si>
  <si>
    <t>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</si>
  <si>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Степень использования средств на 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</si>
  <si>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3.2</t>
  </si>
  <si>
    <t>Развитие коммунальной инфраструктуры Баррикадского сельского поселения</t>
  </si>
  <si>
    <t>3.2.1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</si>
  <si>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</si>
  <si>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Ремонт автомобильной дороги по ул. Ленина (от перекрестка ул.Школьная до дома №31 ул.Ленина и от дома №26Б по ул.Ленина до перекрестка ул. Ленина) в с. Баррикада Исилькульского муниципального района Омской области</t>
  </si>
  <si>
    <t>Задача 1 подпрограммы 1муниципальной программы:Развитие коммунального хозяства и благоустройства  на территории сельского поселения</t>
  </si>
  <si>
    <t>Приложение к постановлению № 59 от 09.08.2024г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</si>
</sst>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Arial Cyr"/>
      <charset val="204"/>
    </font>
    <font>
      <sz val="8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7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1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6" fillId="5" borderId="1" xfId="0" applyFont="1" applyFill="1" applyBorder="1" applyAlignment="1">
      <alignment wrapText="1"/>
    </xf>
    <xf numFmtId="0" fontId="2" fillId="5" borderId="0" xfId="0" applyFont="1" applyFill="1" applyBorder="1" applyAlignment="1"/>
    <xf numFmtId="0" fontId="2" fillId="5" borderId="0" xfId="0" applyFont="1" applyFill="1" applyBorder="1" applyAlignment="1">
      <alignment horizontal="center"/>
    </xf>
    <xf numFmtId="0" fontId="3" fillId="5" borderId="0" xfId="0" applyFont="1" applyFill="1" applyBorder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Border="1" applyAlignment="1"/>
    <xf numFmtId="0" fontId="2" fillId="6" borderId="0" xfId="0" applyFont="1" applyFill="1" applyBorder="1"/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8" borderId="0" xfId="0" applyFont="1" applyFill="1" applyBorder="1" applyAlignment="1"/>
    <xf numFmtId="0" fontId="2" fillId="8" borderId="0" xfId="0" applyFont="1" applyFill="1" applyBorder="1"/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9" fillId="5" borderId="0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6" fillId="0" borderId="0" xfId="0" applyFont="1" applyBorder="1"/>
    <xf numFmtId="0" fontId="6" fillId="5" borderId="1" xfId="0" applyFont="1" applyFill="1" applyBorder="1"/>
    <xf numFmtId="0" fontId="6" fillId="5" borderId="1" xfId="0" applyFont="1" applyFill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left"/>
    </xf>
    <xf numFmtId="0" fontId="7" fillId="4" borderId="0" xfId="0" applyFont="1" applyFill="1" applyBorder="1"/>
    <xf numFmtId="0" fontId="7" fillId="7" borderId="6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left"/>
    </xf>
    <xf numFmtId="0" fontId="7" fillId="8" borderId="6" xfId="0" applyFont="1" applyFill="1" applyBorder="1" applyAlignment="1">
      <alignment horizontal="left"/>
    </xf>
    <xf numFmtId="0" fontId="7" fillId="6" borderId="6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left"/>
    </xf>
    <xf numFmtId="0" fontId="7" fillId="11" borderId="19" xfId="0" applyFont="1" applyFill="1" applyBorder="1" applyAlignment="1">
      <alignment horizontal="left"/>
    </xf>
    <xf numFmtId="0" fontId="7" fillId="11" borderId="6" xfId="0" applyFont="1" applyFill="1" applyBorder="1" applyAlignment="1">
      <alignment horizontal="left"/>
    </xf>
    <xf numFmtId="0" fontId="7" fillId="11" borderId="4" xfId="0" applyFont="1" applyFill="1" applyBorder="1" applyAlignment="1">
      <alignment horizontal="left"/>
    </xf>
    <xf numFmtId="0" fontId="7" fillId="6" borderId="19" xfId="0" applyFont="1" applyFill="1" applyBorder="1" applyAlignment="1">
      <alignment horizontal="left"/>
    </xf>
    <xf numFmtId="0" fontId="7" fillId="6" borderId="6" xfId="0" applyFont="1" applyFill="1" applyBorder="1" applyAlignment="1">
      <alignment horizontal="left"/>
    </xf>
    <xf numFmtId="0" fontId="7" fillId="6" borderId="4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1" fillId="5" borderId="1" xfId="0" applyFont="1" applyFill="1" applyBorder="1" applyAlignment="1"/>
    <xf numFmtId="0" fontId="1" fillId="5" borderId="6" xfId="0" applyFont="1" applyFill="1" applyBorder="1" applyAlignment="1"/>
    <xf numFmtId="0" fontId="1" fillId="8" borderId="6" xfId="0" applyFont="1" applyFill="1" applyBorder="1" applyAlignment="1"/>
    <xf numFmtId="0" fontId="1" fillId="6" borderId="6" xfId="0" applyFont="1" applyFill="1" applyBorder="1" applyAlignment="1"/>
    <xf numFmtId="0" fontId="1" fillId="0" borderId="6" xfId="0" applyFont="1" applyFill="1" applyBorder="1" applyAlignment="1"/>
    <xf numFmtId="0" fontId="7" fillId="5" borderId="4" xfId="0" applyFont="1" applyFill="1" applyBorder="1" applyAlignment="1">
      <alignment horizontal="left"/>
    </xf>
    <xf numFmtId="49" fontId="6" fillId="5" borderId="7" xfId="0" applyNumberFormat="1" applyFont="1" applyFill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6" fillId="5" borderId="2" xfId="0" applyFont="1" applyFill="1" applyBorder="1" applyAlignment="1"/>
    <xf numFmtId="0" fontId="6" fillId="5" borderId="8" xfId="0" applyFont="1" applyFill="1" applyBorder="1" applyAlignment="1">
      <alignment wrapText="1"/>
    </xf>
    <xf numFmtId="4" fontId="6" fillId="5" borderId="2" xfId="0" applyNumberFormat="1" applyFont="1" applyFill="1" applyBorder="1" applyAlignment="1">
      <alignment horizontal="center"/>
    </xf>
    <xf numFmtId="4" fontId="6" fillId="8" borderId="2" xfId="0" applyNumberFormat="1" applyFont="1" applyFill="1" applyBorder="1" applyAlignment="1">
      <alignment horizontal="center"/>
    </xf>
    <xf numFmtId="4" fontId="6" fillId="6" borderId="2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center"/>
    </xf>
    <xf numFmtId="0" fontId="6" fillId="5" borderId="4" xfId="0" applyFont="1" applyFill="1" applyBorder="1"/>
    <xf numFmtId="0" fontId="6" fillId="4" borderId="0" xfId="0" applyFont="1" applyFill="1" applyBorder="1"/>
    <xf numFmtId="49" fontId="6" fillId="5" borderId="20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/>
    <xf numFmtId="0" fontId="6" fillId="5" borderId="5" xfId="0" applyFont="1" applyFill="1" applyBorder="1" applyAlignment="1">
      <alignment wrapText="1"/>
    </xf>
    <xf numFmtId="4" fontId="6" fillId="5" borderId="1" xfId="0" applyNumberFormat="1" applyFont="1" applyFill="1" applyBorder="1" applyAlignment="1">
      <alignment horizontal="center"/>
    </xf>
    <xf numFmtId="4" fontId="6" fillId="8" borderId="1" xfId="0" applyNumberFormat="1" applyFont="1" applyFill="1" applyBorder="1" applyAlignment="1">
      <alignment horizontal="center"/>
    </xf>
    <xf numFmtId="4" fontId="6" fillId="6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9" fontId="6" fillId="5" borderId="2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vertical="top" wrapText="1"/>
    </xf>
    <xf numFmtId="4" fontId="7" fillId="5" borderId="1" xfId="0" applyNumberFormat="1" applyFont="1" applyFill="1" applyBorder="1" applyAlignment="1">
      <alignment horizontal="center" wrapText="1"/>
    </xf>
    <xf numFmtId="4" fontId="6" fillId="5" borderId="1" xfId="0" applyNumberFormat="1" applyFont="1" applyFill="1" applyBorder="1" applyAlignment="1">
      <alignment horizontal="center" wrapText="1"/>
    </xf>
    <xf numFmtId="4" fontId="6" fillId="8" borderId="1" xfId="0" applyNumberFormat="1" applyFont="1" applyFill="1" applyBorder="1" applyAlignment="1">
      <alignment horizontal="center" wrapText="1"/>
    </xf>
    <xf numFmtId="4" fontId="6" fillId="6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49" fontId="6" fillId="5" borderId="9" xfId="0" applyNumberFormat="1" applyFont="1" applyFill="1" applyBorder="1" applyAlignment="1">
      <alignment horizontal="center" wrapText="1"/>
    </xf>
    <xf numFmtId="0" fontId="6" fillId="5" borderId="9" xfId="0" applyFont="1" applyFill="1" applyBorder="1" applyAlignment="1">
      <alignment wrapText="1"/>
    </xf>
    <xf numFmtId="0" fontId="7" fillId="5" borderId="9" xfId="0" applyFont="1" applyFill="1" applyBorder="1" applyAlignment="1"/>
    <xf numFmtId="0" fontId="6" fillId="5" borderId="10" xfId="0" applyFont="1" applyFill="1" applyBorder="1" applyAlignment="1">
      <alignment wrapText="1"/>
    </xf>
    <xf numFmtId="4" fontId="7" fillId="5" borderId="1" xfId="0" applyNumberFormat="1" applyFont="1" applyFill="1" applyBorder="1" applyAlignment="1">
      <alignment horizontal="center"/>
    </xf>
    <xf numFmtId="4" fontId="7" fillId="8" borderId="1" xfId="0" applyNumberFormat="1" applyFont="1" applyFill="1" applyBorder="1" applyAlignment="1">
      <alignment horizontal="center"/>
    </xf>
    <xf numFmtId="4" fontId="7" fillId="6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5" borderId="0" xfId="0" applyFont="1" applyFill="1" applyBorder="1"/>
    <xf numFmtId="0" fontId="6" fillId="3" borderId="0" xfId="0" applyFont="1" applyFill="1" applyBorder="1"/>
    <xf numFmtId="0" fontId="7" fillId="2" borderId="0" xfId="0" applyFont="1" applyFill="1" applyBorder="1"/>
    <xf numFmtId="0" fontId="10" fillId="5" borderId="0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13" borderId="5" xfId="0" applyFont="1" applyFill="1" applyBorder="1" applyAlignment="1">
      <alignment horizontal="left" vertical="center" wrapText="1"/>
    </xf>
    <xf numFmtId="0" fontId="14" fillId="13" borderId="6" xfId="0" applyFont="1" applyFill="1" applyBorder="1" applyAlignment="1">
      <alignment horizontal="left" vertical="center" wrapText="1"/>
    </xf>
    <xf numFmtId="0" fontId="14" fillId="13" borderId="4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14" fillId="10" borderId="5" xfId="0" applyFont="1" applyFill="1" applyBorder="1" applyAlignment="1">
      <alignment horizontal="left" vertical="center" wrapText="1"/>
    </xf>
    <xf numFmtId="0" fontId="14" fillId="10" borderId="6" xfId="0" applyFont="1" applyFill="1" applyBorder="1" applyAlignment="1">
      <alignment horizontal="left" vertical="center" wrapText="1"/>
    </xf>
    <xf numFmtId="0" fontId="14" fillId="10" borderId="4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7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6" fillId="5" borderId="18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vertical="top"/>
    </xf>
    <xf numFmtId="0" fontId="6" fillId="5" borderId="1" xfId="0" applyFont="1" applyFill="1" applyBorder="1" applyAlignment="1">
      <alignment horizontal="center" vertical="top"/>
    </xf>
    <xf numFmtId="0" fontId="6" fillId="5" borderId="9" xfId="0" applyFont="1" applyFill="1" applyBorder="1" applyAlignment="1">
      <alignment vertical="top"/>
    </xf>
    <xf numFmtId="0" fontId="6" fillId="5" borderId="2" xfId="0" applyFont="1" applyFill="1" applyBorder="1" applyAlignment="1">
      <alignment vertical="top"/>
    </xf>
    <xf numFmtId="0" fontId="6" fillId="5" borderId="16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wrapText="1"/>
    </xf>
    <xf numFmtId="0" fontId="6" fillId="5" borderId="15" xfId="0" applyFont="1" applyFill="1" applyBorder="1" applyAlignment="1">
      <alignment horizontal="left" wrapText="1"/>
    </xf>
    <xf numFmtId="0" fontId="6" fillId="5" borderId="9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 wrapText="1"/>
    </xf>
    <xf numFmtId="49" fontId="7" fillId="5" borderId="0" xfId="0" applyNumberFormat="1" applyFont="1" applyFill="1" applyBorder="1" applyAlignment="1">
      <alignment horizontal="left" vertical="center" wrapText="1"/>
    </xf>
    <xf numFmtId="0" fontId="16" fillId="5" borderId="9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left" vertical="center" wrapText="1"/>
    </xf>
    <xf numFmtId="4" fontId="6" fillId="8" borderId="1" xfId="0" applyNumberFormat="1" applyFont="1" applyFill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 wrapText="1"/>
    </xf>
    <xf numFmtId="4" fontId="7" fillId="5" borderId="1" xfId="0" applyNumberFormat="1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left" vertical="center"/>
    </xf>
    <xf numFmtId="4" fontId="6" fillId="8" borderId="1" xfId="0" applyNumberFormat="1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4" fontId="6" fillId="6" borderId="1" xfId="0" applyNumberFormat="1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4" fontId="7" fillId="5" borderId="1" xfId="0" applyNumberFormat="1" applyFont="1" applyFill="1" applyBorder="1" applyAlignment="1">
      <alignment horizontal="left" vertical="center"/>
    </xf>
    <xf numFmtId="4" fontId="7" fillId="8" borderId="1" xfId="0" applyNumberFormat="1" applyFont="1" applyFill="1" applyBorder="1" applyAlignment="1">
      <alignment horizontal="left" vertical="center"/>
    </xf>
    <xf numFmtId="4" fontId="7" fillId="6" borderId="1" xfId="0" applyNumberFormat="1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center"/>
    </xf>
    <xf numFmtId="49" fontId="6" fillId="5" borderId="5" xfId="0" applyNumberFormat="1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center"/>
    </xf>
    <xf numFmtId="0" fontId="6" fillId="8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7" fillId="8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49" fontId="7" fillId="6" borderId="5" xfId="0" applyNumberFormat="1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6" fillId="6" borderId="4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 wrapText="1"/>
    </xf>
    <xf numFmtId="2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5" borderId="5" xfId="0" applyNumberFormat="1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/>
    </xf>
    <xf numFmtId="2" fontId="6" fillId="5" borderId="1" xfId="0" applyNumberFormat="1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8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6" fillId="5" borderId="16" xfId="0" applyFont="1" applyFill="1" applyBorder="1" applyAlignment="1">
      <alignment horizontal="left" vertical="center"/>
    </xf>
    <xf numFmtId="0" fontId="6" fillId="5" borderId="10" xfId="0" applyFont="1" applyFill="1" applyBorder="1" applyAlignment="1">
      <alignment horizontal="left" vertical="center" wrapText="1"/>
    </xf>
    <xf numFmtId="49" fontId="6" fillId="5" borderId="5" xfId="0" applyNumberFormat="1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7" fillId="5" borderId="8" xfId="0" applyNumberFormat="1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6" fillId="5" borderId="2" xfId="1" applyNumberFormat="1" applyFont="1" applyFill="1" applyBorder="1" applyAlignment="1" applyProtection="1">
      <alignment horizontal="left" vertical="center" wrapText="1"/>
      <protection hidden="1"/>
    </xf>
    <xf numFmtId="4" fontId="6" fillId="5" borderId="2" xfId="0" applyNumberFormat="1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49" fontId="6" fillId="5" borderId="0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>
      <alignment horizontal="left" vertical="center"/>
    </xf>
    <xf numFmtId="49" fontId="6" fillId="5" borderId="1" xfId="0" applyNumberFormat="1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4" fontId="6" fillId="5" borderId="4" xfId="0" applyNumberFormat="1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/>
    </xf>
    <xf numFmtId="2" fontId="6" fillId="5" borderId="1" xfId="0" applyNumberFormat="1" applyFont="1" applyFill="1" applyBorder="1" applyAlignment="1">
      <alignment horizontal="left" vertical="center"/>
    </xf>
    <xf numFmtId="4" fontId="6" fillId="5" borderId="9" xfId="0" applyNumberFormat="1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4" fontId="6" fillId="5" borderId="5" xfId="0" applyNumberFormat="1" applyFont="1" applyFill="1" applyBorder="1" applyAlignment="1">
      <alignment horizontal="left" vertical="center"/>
    </xf>
    <xf numFmtId="4" fontId="6" fillId="8" borderId="5" xfId="0" applyNumberFormat="1" applyFont="1" applyFill="1" applyBorder="1" applyAlignment="1">
      <alignment horizontal="left" vertical="center"/>
    </xf>
    <xf numFmtId="4" fontId="6" fillId="0" borderId="5" xfId="0" applyNumberFormat="1" applyFont="1" applyFill="1" applyBorder="1" applyAlignment="1">
      <alignment horizontal="left" vertical="center"/>
    </xf>
    <xf numFmtId="4" fontId="6" fillId="6" borderId="5" xfId="0" applyNumberFormat="1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left" vertical="center"/>
    </xf>
    <xf numFmtId="4" fontId="6" fillId="5" borderId="15" xfId="0" applyNumberFormat="1" applyFont="1" applyFill="1" applyBorder="1" applyAlignment="1">
      <alignment horizontal="left" vertical="center" wrapText="1"/>
    </xf>
    <xf numFmtId="49" fontId="7" fillId="6" borderId="5" xfId="0" applyNumberFormat="1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/>
    </xf>
    <xf numFmtId="0" fontId="12" fillId="6" borderId="4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 wrapText="1"/>
    </xf>
    <xf numFmtId="4" fontId="7" fillId="8" borderId="1" xfId="0" applyNumberFormat="1" applyFont="1" applyFill="1" applyBorder="1" applyAlignment="1">
      <alignment horizontal="left" vertical="center" wrapText="1"/>
    </xf>
    <xf numFmtId="4" fontId="7" fillId="6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/>
    </xf>
    <xf numFmtId="0" fontId="6" fillId="8" borderId="5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7" fillId="8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7" borderId="14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horizontal="left" vertical="center" wrapText="1"/>
    </xf>
    <xf numFmtId="49" fontId="7" fillId="12" borderId="5" xfId="0" applyNumberFormat="1" applyFont="1" applyFill="1" applyBorder="1" applyAlignment="1">
      <alignment horizontal="left" vertical="center" wrapText="1"/>
    </xf>
    <xf numFmtId="49" fontId="7" fillId="12" borderId="6" xfId="0" applyNumberFormat="1" applyFont="1" applyFill="1" applyBorder="1" applyAlignment="1">
      <alignment horizontal="left" vertical="center" wrapText="1"/>
    </xf>
    <xf numFmtId="49" fontId="7" fillId="12" borderId="4" xfId="0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>
      <alignment horizontal="left" vertical="center" wrapText="1"/>
    </xf>
    <xf numFmtId="49" fontId="7" fillId="5" borderId="6" xfId="0" applyNumberFormat="1" applyFont="1" applyFill="1" applyBorder="1" applyAlignment="1">
      <alignment horizontal="left" vertical="center" wrapText="1"/>
    </xf>
    <xf numFmtId="49" fontId="7" fillId="5" borderId="4" xfId="0" applyNumberFormat="1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left" vertical="center"/>
    </xf>
    <xf numFmtId="4" fontId="7" fillId="8" borderId="5" xfId="0" applyNumberFormat="1" applyFont="1" applyFill="1" applyBorder="1" applyAlignment="1">
      <alignment horizontal="left" vertical="center"/>
    </xf>
    <xf numFmtId="4" fontId="7" fillId="6" borderId="5" xfId="0" applyNumberFormat="1" applyFont="1" applyFill="1" applyBorder="1" applyAlignment="1">
      <alignment horizontal="left" vertical="center"/>
    </xf>
    <xf numFmtId="4" fontId="7" fillId="0" borderId="5" xfId="0" applyNumberFormat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4" fontId="7" fillId="5" borderId="5" xfId="0" applyNumberFormat="1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4" fontId="7" fillId="5" borderId="6" xfId="0" applyNumberFormat="1" applyFont="1" applyFill="1" applyBorder="1" applyAlignment="1">
      <alignment horizontal="left" vertical="center" wrapText="1"/>
    </xf>
    <xf numFmtId="4" fontId="7" fillId="5" borderId="6" xfId="0" applyNumberFormat="1" applyFont="1" applyFill="1" applyBorder="1" applyAlignment="1">
      <alignment horizontal="left" vertical="center"/>
    </xf>
    <xf numFmtId="4" fontId="7" fillId="8" borderId="6" xfId="0" applyNumberFormat="1" applyFont="1" applyFill="1" applyBorder="1" applyAlignment="1">
      <alignment horizontal="left" vertical="center"/>
    </xf>
    <xf numFmtId="4" fontId="7" fillId="6" borderId="6" xfId="0" applyNumberFormat="1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left" vertical="center"/>
    </xf>
    <xf numFmtId="4" fontId="7" fillId="0" borderId="4" xfId="0" applyNumberFormat="1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49" fontId="7" fillId="7" borderId="0" xfId="0" applyNumberFormat="1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" fontId="7" fillId="7" borderId="6" xfId="0" applyNumberFormat="1" applyFont="1" applyFill="1" applyBorder="1" applyAlignment="1">
      <alignment horizontal="left" vertical="center" wrapText="1"/>
    </xf>
    <xf numFmtId="49" fontId="7" fillId="9" borderId="5" xfId="0" applyNumberFormat="1" applyFont="1" applyFill="1" applyBorder="1" applyAlignment="1">
      <alignment horizontal="left" vertical="center" wrapText="1"/>
    </xf>
    <xf numFmtId="49" fontId="7" fillId="9" borderId="6" xfId="0" applyNumberFormat="1" applyFont="1" applyFill="1" applyBorder="1" applyAlignment="1">
      <alignment horizontal="left" vertical="center" wrapText="1"/>
    </xf>
    <xf numFmtId="49" fontId="7" fillId="9" borderId="4" xfId="0" applyNumberFormat="1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 shrinkToFit="1"/>
    </xf>
    <xf numFmtId="0" fontId="15" fillId="5" borderId="1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49" fontId="6" fillId="5" borderId="14" xfId="0" applyNumberFormat="1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top"/>
    </xf>
    <xf numFmtId="0" fontId="1" fillId="5" borderId="2" xfId="0" applyFont="1" applyFill="1" applyBorder="1" applyAlignment="1">
      <alignment vertical="top" wrapText="1"/>
    </xf>
    <xf numFmtId="0" fontId="16" fillId="5" borderId="1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16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center" wrapText="1"/>
    </xf>
    <xf numFmtId="0" fontId="16" fillId="5" borderId="15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16" xfId="0" applyFont="1" applyFill="1" applyBorder="1" applyAlignment="1">
      <alignment horizontal="left" vertical="center"/>
    </xf>
    <xf numFmtId="0" fontId="16" fillId="5" borderId="1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 wrapText="1"/>
    </xf>
    <xf numFmtId="0" fontId="16" fillId="5" borderId="15" xfId="0" applyFont="1" applyFill="1" applyBorder="1" applyAlignment="1">
      <alignment horizontal="left" vertical="center" wrapText="1"/>
    </xf>
    <xf numFmtId="0" fontId="16" fillId="5" borderId="16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wrapText="1"/>
    </xf>
    <xf numFmtId="0" fontId="16" fillId="5" borderId="12" xfId="0" applyFont="1" applyFill="1" applyBorder="1" applyAlignment="1">
      <alignment horizontal="left" wrapText="1"/>
    </xf>
    <xf numFmtId="0" fontId="16" fillId="5" borderId="9" xfId="0" applyFont="1" applyFill="1" applyBorder="1" applyAlignment="1">
      <alignment horizontal="left" vertical="top" wrapText="1"/>
    </xf>
    <xf numFmtId="0" fontId="16" fillId="5" borderId="12" xfId="0" applyFont="1" applyFill="1" applyBorder="1" applyAlignment="1">
      <alignment horizontal="left" vertical="top" wrapText="1"/>
    </xf>
    <xf numFmtId="0" fontId="16" fillId="5" borderId="2" xfId="0" applyFont="1" applyFill="1" applyBorder="1" applyAlignment="1">
      <alignment horizontal="left" vertical="top" wrapText="1"/>
    </xf>
    <xf numFmtId="0" fontId="16" fillId="5" borderId="16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8"/>
  <sheetViews>
    <sheetView tabSelected="1" view="pageBreakPreview" topLeftCell="A8" zoomScale="87" zoomScaleNormal="87" zoomScaleSheetLayoutView="87" workbookViewId="0">
      <pane xSplit="5" ySplit="12" topLeftCell="F53" activePane="bottomRight" state="frozen"/>
      <selection activeCell="A8" sqref="A8"/>
      <selection pane="topRight" activeCell="F8" sqref="F8"/>
      <selection pane="bottomLeft" activeCell="A15" sqref="A15"/>
      <selection pane="bottomRight" activeCell="F8" sqref="F1:F1048576"/>
    </sheetView>
  </sheetViews>
  <sheetFormatPr defaultRowHeight="12.75" x14ac:dyDescent="0.2"/>
  <cols>
    <col min="1" max="1" width="4" style="1" customWidth="1"/>
    <col min="2" max="2" width="28.5703125" style="1" customWidth="1"/>
    <col min="3" max="4" width="4.7109375" style="1" customWidth="1"/>
    <col min="5" max="5" width="10.5703125" style="1" customWidth="1"/>
    <col min="6" max="6" width="11.28515625" style="1" customWidth="1"/>
    <col min="7" max="7" width="10" style="1" customWidth="1"/>
    <col min="8" max="8" width="10.140625" style="6" customWidth="1"/>
    <col min="9" max="9" width="10.42578125" style="21" customWidth="1"/>
    <col min="10" max="10" width="10" style="16" customWidth="1"/>
    <col min="11" max="12" width="9.140625" style="16" customWidth="1"/>
    <col min="13" max="13" width="9.7109375" style="6" customWidth="1"/>
    <col min="14" max="14" width="9.140625" style="1" customWidth="1"/>
    <col min="15" max="15" width="3.7109375" style="1" customWidth="1"/>
    <col min="16" max="16" width="4.7109375" style="1" customWidth="1"/>
    <col min="17" max="17" width="4.85546875" style="1" customWidth="1"/>
    <col min="18" max="18" width="4.42578125" style="1" customWidth="1"/>
    <col min="19" max="19" width="4.5703125" style="1" customWidth="1"/>
    <col min="20" max="20" width="4.28515625" style="1" customWidth="1"/>
    <col min="21" max="21" width="3.7109375" style="1" customWidth="1"/>
    <col min="22" max="22" width="3.85546875" style="1" customWidth="1"/>
    <col min="23" max="23" width="5.140625" style="1" customWidth="1"/>
    <col min="24" max="16384" width="9.140625" style="1"/>
  </cols>
  <sheetData>
    <row r="1" spans="1:22" x14ac:dyDescent="0.2">
      <c r="B1" s="2"/>
      <c r="C1" s="2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2">
      <c r="C2" s="3"/>
      <c r="G2" s="2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">
      <c r="A3" s="6"/>
      <c r="B3" s="6"/>
      <c r="C3" s="10"/>
      <c r="D3" s="6"/>
      <c r="E3" s="6"/>
      <c r="F3" s="6"/>
      <c r="G3" s="8"/>
      <c r="H3" s="8"/>
      <c r="I3" s="20"/>
      <c r="J3" s="15"/>
      <c r="K3" s="15"/>
      <c r="L3" s="15"/>
      <c r="M3" s="8"/>
    </row>
    <row r="4" spans="1:22" x14ac:dyDescent="0.2">
      <c r="A4" s="6"/>
      <c r="B4" s="6"/>
      <c r="C4" s="6"/>
      <c r="D4" s="6"/>
      <c r="E4" s="6"/>
      <c r="F4" s="6"/>
      <c r="G4" s="6"/>
    </row>
    <row r="5" spans="1:22" x14ac:dyDescent="0.2">
      <c r="A5" s="6"/>
      <c r="B5" s="6"/>
      <c r="C5" s="6"/>
      <c r="D5" s="6"/>
      <c r="E5" s="6"/>
      <c r="F5" s="6"/>
      <c r="G5" s="6"/>
    </row>
    <row r="6" spans="1:22" x14ac:dyDescent="0.2">
      <c r="A6" s="24"/>
      <c r="B6" s="24"/>
      <c r="C6" s="24"/>
      <c r="D6" s="24"/>
      <c r="E6" s="24"/>
      <c r="F6" s="24"/>
      <c r="G6" s="24"/>
      <c r="H6" s="19"/>
      <c r="I6" s="22"/>
      <c r="J6" s="17"/>
      <c r="K6" s="17"/>
      <c r="L6" s="17"/>
      <c r="M6" s="13"/>
    </row>
    <row r="7" spans="1:22" x14ac:dyDescent="0.2">
      <c r="A7" s="24"/>
      <c r="B7" s="24"/>
      <c r="C7" s="24"/>
      <c r="D7" s="24"/>
      <c r="E7" s="24"/>
      <c r="F7" s="24"/>
      <c r="G7" s="24"/>
      <c r="H7" s="19"/>
      <c r="I7" s="22"/>
      <c r="J7" s="17"/>
      <c r="K7" s="17"/>
      <c r="L7" s="17"/>
      <c r="M7" s="13"/>
    </row>
    <row r="8" spans="1:22" ht="15.75" x14ac:dyDescent="0.25">
      <c r="A8" s="11"/>
      <c r="B8" s="11"/>
      <c r="C8" s="11"/>
      <c r="D8" s="11"/>
      <c r="E8" s="11"/>
      <c r="F8" s="11"/>
      <c r="G8" s="11"/>
      <c r="H8" s="28" t="s">
        <v>188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2" x14ac:dyDescent="0.2">
      <c r="A9" s="11"/>
      <c r="B9" s="11"/>
      <c r="C9" s="11"/>
      <c r="D9" s="11"/>
      <c r="E9" s="11"/>
      <c r="F9" s="11"/>
      <c r="G9" s="11"/>
      <c r="H9" s="9"/>
      <c r="I9" s="23"/>
      <c r="J9" s="18"/>
      <c r="K9" s="18"/>
      <c r="L9" s="18"/>
      <c r="M9" s="9"/>
    </row>
    <row r="10" spans="1:22" x14ac:dyDescent="0.2">
      <c r="A10" s="12"/>
      <c r="B10" s="12"/>
      <c r="C10" s="12"/>
      <c r="D10" s="12"/>
      <c r="E10" s="12"/>
      <c r="F10" s="12"/>
      <c r="G10" s="12"/>
      <c r="H10" s="9"/>
      <c r="I10" s="23"/>
      <c r="J10" s="18"/>
      <c r="K10" s="18"/>
      <c r="L10" s="18"/>
      <c r="M10" s="9"/>
    </row>
    <row r="11" spans="1:22" x14ac:dyDescent="0.2">
      <c r="A11" s="12"/>
      <c r="B11" s="24" t="s">
        <v>16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4"/>
      <c r="U11" s="14"/>
    </row>
    <row r="12" spans="1:22" x14ac:dyDescent="0.2">
      <c r="A12" s="11"/>
      <c r="B12" s="24" t="s">
        <v>26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22" ht="39" customHeight="1" x14ac:dyDescent="0.2">
      <c r="A13" s="25" t="s">
        <v>155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 hidden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ht="38.25" hidden="1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</row>
    <row r="16" spans="1:22" s="30" customFormat="1" ht="35.25" customHeight="1" x14ac:dyDescent="0.2">
      <c r="A16" s="29" t="s">
        <v>5</v>
      </c>
      <c r="B16" s="29" t="s">
        <v>27</v>
      </c>
      <c r="C16" s="29" t="s">
        <v>0</v>
      </c>
      <c r="D16" s="29"/>
      <c r="E16" s="29" t="s">
        <v>1</v>
      </c>
      <c r="F16" s="109" t="s">
        <v>2</v>
      </c>
      <c r="G16" s="110"/>
      <c r="H16" s="110"/>
      <c r="I16" s="110"/>
      <c r="J16" s="110"/>
      <c r="K16" s="110"/>
      <c r="L16" s="110"/>
      <c r="M16" s="107"/>
      <c r="N16" s="29" t="s">
        <v>47</v>
      </c>
      <c r="O16" s="29"/>
      <c r="P16" s="29"/>
      <c r="Q16" s="29"/>
      <c r="R16" s="29"/>
      <c r="S16" s="29"/>
      <c r="T16" s="29"/>
      <c r="U16" s="29"/>
      <c r="V16" s="29"/>
    </row>
    <row r="17" spans="1:23" s="30" customFormat="1" ht="35.25" customHeight="1" x14ac:dyDescent="0.2">
      <c r="A17" s="29"/>
      <c r="B17" s="29"/>
      <c r="C17" s="29"/>
      <c r="D17" s="29"/>
      <c r="E17" s="29"/>
      <c r="F17" s="111"/>
      <c r="G17" s="112"/>
      <c r="H17" s="112"/>
      <c r="I17" s="112"/>
      <c r="J17" s="112"/>
      <c r="K17" s="112"/>
      <c r="L17" s="112"/>
      <c r="M17" s="108"/>
      <c r="N17" s="113" t="s">
        <v>48</v>
      </c>
      <c r="O17" s="113" t="s">
        <v>49</v>
      </c>
      <c r="P17" s="116" t="s">
        <v>50</v>
      </c>
      <c r="Q17" s="116"/>
      <c r="R17" s="116"/>
      <c r="S17" s="116"/>
      <c r="T17" s="116"/>
      <c r="U17" s="116"/>
      <c r="V17" s="116"/>
    </row>
    <row r="18" spans="1:23" s="30" customFormat="1" ht="18.75" customHeight="1" x14ac:dyDescent="0.2">
      <c r="A18" s="29"/>
      <c r="B18" s="29"/>
      <c r="C18" s="29" t="s">
        <v>6</v>
      </c>
      <c r="D18" s="29" t="s">
        <v>7</v>
      </c>
      <c r="E18" s="29"/>
      <c r="F18" s="29" t="s">
        <v>3</v>
      </c>
      <c r="G18" s="29" t="s">
        <v>4</v>
      </c>
      <c r="H18" s="112"/>
      <c r="I18" s="112"/>
      <c r="J18" s="112"/>
      <c r="K18" s="112"/>
      <c r="L18" s="112"/>
      <c r="M18" s="108"/>
      <c r="N18" s="114"/>
      <c r="O18" s="114"/>
      <c r="P18" s="117" t="s">
        <v>51</v>
      </c>
      <c r="Q18" s="116"/>
      <c r="R18" s="116"/>
      <c r="S18" s="116"/>
      <c r="T18" s="116"/>
      <c r="U18" s="116"/>
      <c r="V18" s="116"/>
    </row>
    <row r="19" spans="1:23" s="30" customFormat="1" ht="22.5" customHeight="1" x14ac:dyDescent="0.2">
      <c r="A19" s="29"/>
      <c r="B19" s="29"/>
      <c r="C19" s="29"/>
      <c r="D19" s="29"/>
      <c r="E19" s="29"/>
      <c r="F19" s="29"/>
      <c r="G19" s="29"/>
      <c r="H19" s="32" t="s">
        <v>115</v>
      </c>
      <c r="I19" s="33" t="s">
        <v>116</v>
      </c>
      <c r="J19" s="34" t="s">
        <v>117</v>
      </c>
      <c r="K19" s="35" t="s">
        <v>118</v>
      </c>
      <c r="L19" s="35" t="s">
        <v>122</v>
      </c>
      <c r="M19" s="32" t="s">
        <v>123</v>
      </c>
      <c r="N19" s="298"/>
      <c r="O19" s="115"/>
      <c r="P19" s="118"/>
      <c r="Q19" s="297">
        <v>2022</v>
      </c>
      <c r="R19" s="297">
        <v>2023</v>
      </c>
      <c r="S19" s="297">
        <v>2024</v>
      </c>
      <c r="T19" s="297">
        <v>2025</v>
      </c>
      <c r="U19" s="297">
        <v>2026</v>
      </c>
      <c r="V19" s="297">
        <v>2027</v>
      </c>
    </row>
    <row r="20" spans="1:23" s="30" customFormat="1" ht="11.25" x14ac:dyDescent="0.2">
      <c r="A20" s="32">
        <v>1</v>
      </c>
      <c r="B20" s="32">
        <v>2</v>
      </c>
      <c r="C20" s="32">
        <v>3</v>
      </c>
      <c r="D20" s="32">
        <v>4</v>
      </c>
      <c r="E20" s="32">
        <v>5</v>
      </c>
      <c r="F20" s="32">
        <v>6</v>
      </c>
      <c r="G20" s="32">
        <v>7</v>
      </c>
      <c r="H20" s="32">
        <v>8</v>
      </c>
      <c r="I20" s="33">
        <v>9</v>
      </c>
      <c r="J20" s="34">
        <v>10</v>
      </c>
      <c r="K20" s="35">
        <v>11</v>
      </c>
      <c r="L20" s="35">
        <v>12</v>
      </c>
      <c r="M20" s="32">
        <v>13</v>
      </c>
      <c r="N20" s="36">
        <v>14</v>
      </c>
      <c r="O20" s="36">
        <v>15</v>
      </c>
      <c r="P20" s="36">
        <v>16</v>
      </c>
      <c r="Q20" s="36">
        <v>17</v>
      </c>
      <c r="R20" s="36">
        <v>18</v>
      </c>
      <c r="S20" s="36">
        <v>19</v>
      </c>
      <c r="T20" s="36">
        <v>20</v>
      </c>
      <c r="U20" s="36">
        <v>21</v>
      </c>
      <c r="V20" s="36">
        <v>22</v>
      </c>
    </row>
    <row r="21" spans="1:23" s="39" customFormat="1" ht="15.75" customHeight="1" x14ac:dyDescent="0.15">
      <c r="A21" s="37" t="s">
        <v>19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8"/>
    </row>
    <row r="22" spans="1:23" s="39" customFormat="1" ht="15.75" customHeight="1" x14ac:dyDescent="0.15">
      <c r="A22" s="40" t="s">
        <v>162</v>
      </c>
      <c r="B22" s="40"/>
      <c r="C22" s="40"/>
      <c r="D22" s="40"/>
      <c r="E22" s="40"/>
      <c r="F22" s="40"/>
      <c r="G22" s="40"/>
      <c r="H22" s="41"/>
      <c r="I22" s="42"/>
      <c r="J22" s="43"/>
      <c r="K22" s="43"/>
      <c r="L22" s="43"/>
      <c r="M22" s="40"/>
      <c r="N22" s="40"/>
      <c r="O22" s="40"/>
      <c r="P22" s="40"/>
      <c r="Q22" s="40"/>
      <c r="R22" s="40"/>
      <c r="S22" s="40"/>
      <c r="T22" s="40"/>
      <c r="U22" s="40"/>
      <c r="V22" s="44"/>
    </row>
    <row r="23" spans="1:23" s="39" customFormat="1" ht="15.75" customHeight="1" x14ac:dyDescent="0.15">
      <c r="A23" s="45" t="s">
        <v>152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7"/>
    </row>
    <row r="24" spans="1:23" s="39" customFormat="1" ht="12" customHeight="1" x14ac:dyDescent="0.15">
      <c r="A24" s="45" t="s">
        <v>153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7"/>
    </row>
    <row r="25" spans="1:23" s="39" customFormat="1" ht="23.25" customHeight="1" x14ac:dyDescent="0.15">
      <c r="A25" s="48" t="s">
        <v>187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</row>
    <row r="26" spans="1:23" s="39" customFormat="1" ht="11.25" x14ac:dyDescent="0.2">
      <c r="A26" s="51"/>
      <c r="B26" s="52"/>
      <c r="C26" s="52"/>
      <c r="D26" s="52"/>
      <c r="E26" s="52"/>
      <c r="F26" s="52"/>
      <c r="G26" s="52"/>
      <c r="H26" s="53"/>
      <c r="I26" s="54"/>
      <c r="J26" s="55"/>
      <c r="K26" s="56"/>
      <c r="L26" s="56"/>
      <c r="M26" s="56"/>
      <c r="N26" s="41"/>
      <c r="O26" s="41"/>
      <c r="P26" s="41"/>
      <c r="Q26" s="41"/>
      <c r="R26" s="41"/>
      <c r="S26" s="41"/>
      <c r="T26" s="41"/>
      <c r="U26" s="41"/>
      <c r="V26" s="57"/>
    </row>
    <row r="27" spans="1:23" s="67" customFormat="1" ht="12.75" customHeight="1" x14ac:dyDescent="0.2">
      <c r="A27" s="58" t="s">
        <v>13</v>
      </c>
      <c r="B27" s="59" t="s">
        <v>12</v>
      </c>
      <c r="C27" s="59"/>
      <c r="D27" s="60"/>
      <c r="E27" s="60"/>
      <c r="F27" s="61" t="s">
        <v>8</v>
      </c>
      <c r="G27" s="62">
        <f t="shared" ref="G27:M27" si="0">G28</f>
        <v>19205287.109999999</v>
      </c>
      <c r="H27" s="62">
        <f t="shared" si="0"/>
        <v>3477805.74</v>
      </c>
      <c r="I27" s="63">
        <f t="shared" si="0"/>
        <v>3286890.29</v>
      </c>
      <c r="J27" s="64">
        <f t="shared" si="0"/>
        <v>3683266.32</v>
      </c>
      <c r="K27" s="65">
        <f t="shared" si="0"/>
        <v>2638185.25</v>
      </c>
      <c r="L27" s="65">
        <f t="shared" si="0"/>
        <v>2727838.69</v>
      </c>
      <c r="M27" s="65">
        <f t="shared" si="0"/>
        <v>3391300.8200000003</v>
      </c>
      <c r="N27" s="66" t="s">
        <v>52</v>
      </c>
      <c r="O27" s="31" t="s">
        <v>52</v>
      </c>
      <c r="P27" s="31" t="s">
        <v>52</v>
      </c>
      <c r="Q27" s="31" t="s">
        <v>52</v>
      </c>
      <c r="R27" s="31" t="s">
        <v>52</v>
      </c>
      <c r="S27" s="31" t="s">
        <v>52</v>
      </c>
      <c r="T27" s="31" t="s">
        <v>52</v>
      </c>
      <c r="U27" s="31" t="s">
        <v>52</v>
      </c>
      <c r="V27" s="31" t="s">
        <v>52</v>
      </c>
    </row>
    <row r="28" spans="1:23" s="67" customFormat="1" ht="33.75" customHeight="1" x14ac:dyDescent="0.2">
      <c r="A28" s="68"/>
      <c r="B28" s="69" t="s">
        <v>79</v>
      </c>
      <c r="C28" s="7"/>
      <c r="D28" s="70"/>
      <c r="E28" s="7" t="s">
        <v>40</v>
      </c>
      <c r="F28" s="71" t="s">
        <v>9</v>
      </c>
      <c r="G28" s="72">
        <f t="shared" ref="G28:M28" si="1">G29+G30</f>
        <v>19205287.109999999</v>
      </c>
      <c r="H28" s="72">
        <f t="shared" si="1"/>
        <v>3477805.74</v>
      </c>
      <c r="I28" s="73">
        <f t="shared" si="1"/>
        <v>3286890.29</v>
      </c>
      <c r="J28" s="74">
        <f t="shared" si="1"/>
        <v>3683266.32</v>
      </c>
      <c r="K28" s="75">
        <f t="shared" si="1"/>
        <v>2638185.25</v>
      </c>
      <c r="L28" s="75">
        <f t="shared" si="1"/>
        <v>2727838.69</v>
      </c>
      <c r="M28" s="75">
        <f t="shared" si="1"/>
        <v>3391300.8200000003</v>
      </c>
      <c r="N28" s="66"/>
      <c r="O28" s="31"/>
      <c r="P28" s="31"/>
      <c r="Q28" s="31"/>
      <c r="R28" s="31"/>
      <c r="S28" s="31"/>
      <c r="T28" s="31"/>
      <c r="U28" s="31"/>
      <c r="V28" s="31"/>
    </row>
    <row r="29" spans="1:23" s="67" customFormat="1" ht="22.5" x14ac:dyDescent="0.2">
      <c r="A29" s="76"/>
      <c r="B29" s="77"/>
      <c r="C29" s="7"/>
      <c r="D29" s="70"/>
      <c r="E29" s="70"/>
      <c r="F29" s="71" t="s">
        <v>10</v>
      </c>
      <c r="G29" s="78">
        <f>SUM(H29:M29)</f>
        <v>19205287.109999999</v>
      </c>
      <c r="H29" s="79">
        <f t="shared" ref="H29:M29" si="2">H34+H39+H44</f>
        <v>3477805.74</v>
      </c>
      <c r="I29" s="80">
        <v>3286890.29</v>
      </c>
      <c r="J29" s="81">
        <f t="shared" si="2"/>
        <v>3683266.32</v>
      </c>
      <c r="K29" s="82">
        <f t="shared" si="2"/>
        <v>2638185.25</v>
      </c>
      <c r="L29" s="82">
        <f t="shared" si="2"/>
        <v>2727838.69</v>
      </c>
      <c r="M29" s="82">
        <f t="shared" si="2"/>
        <v>3391300.8200000003</v>
      </c>
      <c r="N29" s="66"/>
      <c r="O29" s="31"/>
      <c r="P29" s="31"/>
      <c r="Q29" s="31"/>
      <c r="R29" s="31"/>
      <c r="S29" s="31"/>
      <c r="T29" s="31"/>
      <c r="U29" s="31"/>
      <c r="V29" s="31"/>
    </row>
    <row r="30" spans="1:23" s="67" customFormat="1" ht="11.25" x14ac:dyDescent="0.2">
      <c r="A30" s="76"/>
      <c r="B30" s="77"/>
      <c r="C30" s="7"/>
      <c r="D30" s="70"/>
      <c r="E30" s="70"/>
      <c r="F30" s="71" t="s">
        <v>17</v>
      </c>
      <c r="G30" s="79"/>
      <c r="H30" s="79"/>
      <c r="I30" s="80"/>
      <c r="J30" s="81"/>
      <c r="K30" s="82"/>
      <c r="L30" s="82"/>
      <c r="M30" s="82"/>
      <c r="N30" s="66"/>
      <c r="O30" s="31"/>
      <c r="P30" s="31"/>
      <c r="Q30" s="31"/>
      <c r="R30" s="31"/>
      <c r="S30" s="31"/>
      <c r="T30" s="31"/>
      <c r="U30" s="31"/>
      <c r="V30" s="31"/>
    </row>
    <row r="31" spans="1:23" s="67" customFormat="1" ht="11.25" x14ac:dyDescent="0.2">
      <c r="A31" s="76"/>
      <c r="B31" s="83"/>
      <c r="C31" s="84"/>
      <c r="D31" s="85"/>
      <c r="E31" s="85"/>
      <c r="F31" s="86" t="s">
        <v>84</v>
      </c>
      <c r="G31" s="79"/>
      <c r="H31" s="87"/>
      <c r="I31" s="88"/>
      <c r="J31" s="89"/>
      <c r="K31" s="90"/>
      <c r="L31" s="90"/>
      <c r="M31" s="90"/>
      <c r="N31" s="66"/>
      <c r="O31" s="31"/>
      <c r="P31" s="31"/>
      <c r="Q31" s="31"/>
      <c r="R31" s="31"/>
      <c r="S31" s="31"/>
      <c r="T31" s="31"/>
      <c r="U31" s="31"/>
      <c r="V31" s="31"/>
    </row>
    <row r="32" spans="1:23" s="67" customFormat="1" ht="12.75" customHeight="1" x14ac:dyDescent="0.2">
      <c r="A32" s="136" t="s">
        <v>14</v>
      </c>
      <c r="B32" s="137" t="s">
        <v>21</v>
      </c>
      <c r="C32" s="137"/>
      <c r="D32" s="137"/>
      <c r="E32" s="137"/>
      <c r="F32" s="138" t="s">
        <v>8</v>
      </c>
      <c r="G32" s="139">
        <f t="shared" ref="G32:M32" si="3">G33</f>
        <v>640035.58000000007</v>
      </c>
      <c r="H32" s="139">
        <f t="shared" si="3"/>
        <v>155281.06</v>
      </c>
      <c r="I32" s="140">
        <f t="shared" si="3"/>
        <v>79380.08</v>
      </c>
      <c r="J32" s="141">
        <f t="shared" si="3"/>
        <v>105768</v>
      </c>
      <c r="K32" s="142">
        <f t="shared" si="3"/>
        <v>108672.32000000001</v>
      </c>
      <c r="L32" s="142">
        <f t="shared" si="3"/>
        <v>109662.71</v>
      </c>
      <c r="M32" s="142">
        <f t="shared" si="3"/>
        <v>81271.41</v>
      </c>
      <c r="N32" s="135" t="s">
        <v>53</v>
      </c>
      <c r="O32" s="129" t="s">
        <v>54</v>
      </c>
      <c r="P32" s="137">
        <v>100</v>
      </c>
      <c r="Q32" s="137">
        <v>100</v>
      </c>
      <c r="R32" s="137">
        <v>100</v>
      </c>
      <c r="S32" s="137">
        <v>100</v>
      </c>
      <c r="T32" s="137">
        <v>100</v>
      </c>
      <c r="U32" s="137">
        <v>100</v>
      </c>
      <c r="V32" s="137">
        <v>100</v>
      </c>
      <c r="W32" s="143"/>
    </row>
    <row r="33" spans="1:23" s="67" customFormat="1" ht="33.75" x14ac:dyDescent="0.2">
      <c r="A33" s="144" t="s">
        <v>18</v>
      </c>
      <c r="B33" s="100" t="s">
        <v>22</v>
      </c>
      <c r="C33" s="145">
        <v>2022</v>
      </c>
      <c r="D33" s="145">
        <v>2027</v>
      </c>
      <c r="E33" s="133" t="s">
        <v>40</v>
      </c>
      <c r="F33" s="146" t="s">
        <v>9</v>
      </c>
      <c r="G33" s="139">
        <f t="shared" ref="G33:M33" si="4">G34+G35</f>
        <v>640035.58000000007</v>
      </c>
      <c r="H33" s="139">
        <f t="shared" si="4"/>
        <v>155281.06</v>
      </c>
      <c r="I33" s="140">
        <f t="shared" si="4"/>
        <v>79380.08</v>
      </c>
      <c r="J33" s="141">
        <f t="shared" si="4"/>
        <v>105768</v>
      </c>
      <c r="K33" s="142">
        <f t="shared" si="4"/>
        <v>108672.32000000001</v>
      </c>
      <c r="L33" s="142">
        <f t="shared" si="4"/>
        <v>109662.71</v>
      </c>
      <c r="M33" s="142">
        <f t="shared" si="4"/>
        <v>81271.41</v>
      </c>
      <c r="N33" s="299"/>
      <c r="O33" s="130"/>
      <c r="P33" s="137"/>
      <c r="Q33" s="137"/>
      <c r="R33" s="137"/>
      <c r="S33" s="137"/>
      <c r="T33" s="137"/>
      <c r="U33" s="137"/>
      <c r="V33" s="137"/>
      <c r="W33" s="143"/>
    </row>
    <row r="34" spans="1:23" s="67" customFormat="1" ht="33.75" x14ac:dyDescent="0.2">
      <c r="A34" s="144"/>
      <c r="B34" s="133"/>
      <c r="C34" s="133"/>
      <c r="D34" s="133"/>
      <c r="E34" s="125"/>
      <c r="F34" s="146" t="s">
        <v>10</v>
      </c>
      <c r="G34" s="147">
        <f>SUM(H34:M34)</f>
        <v>640035.58000000007</v>
      </c>
      <c r="H34" s="148">
        <v>155281.06</v>
      </c>
      <c r="I34" s="149">
        <v>79380.08</v>
      </c>
      <c r="J34" s="148">
        <v>105768</v>
      </c>
      <c r="K34" s="150">
        <v>108672.32000000001</v>
      </c>
      <c r="L34" s="150">
        <v>109662.71</v>
      </c>
      <c r="M34" s="150">
        <v>81271.41</v>
      </c>
      <c r="N34" s="299"/>
      <c r="O34" s="130"/>
      <c r="P34" s="137"/>
      <c r="Q34" s="137"/>
      <c r="R34" s="137"/>
      <c r="S34" s="137"/>
      <c r="T34" s="137"/>
      <c r="U34" s="137"/>
      <c r="V34" s="137"/>
      <c r="W34" s="143"/>
    </row>
    <row r="35" spans="1:23" s="67" customFormat="1" ht="22.5" x14ac:dyDescent="0.2">
      <c r="A35" s="144"/>
      <c r="B35" s="133"/>
      <c r="C35" s="133"/>
      <c r="D35" s="133"/>
      <c r="E35" s="125"/>
      <c r="F35" s="146" t="s">
        <v>17</v>
      </c>
      <c r="G35" s="147">
        <f>SUM(H35:M35)</f>
        <v>0</v>
      </c>
      <c r="H35" s="148"/>
      <c r="I35" s="149"/>
      <c r="J35" s="151"/>
      <c r="K35" s="150"/>
      <c r="L35" s="150"/>
      <c r="M35" s="150"/>
      <c r="N35" s="299"/>
      <c r="O35" s="130"/>
      <c r="P35" s="137"/>
      <c r="Q35" s="137"/>
      <c r="R35" s="137"/>
      <c r="S35" s="137"/>
      <c r="T35" s="137"/>
      <c r="U35" s="137"/>
      <c r="V35" s="137"/>
      <c r="W35" s="143"/>
    </row>
    <row r="36" spans="1:23" s="67" customFormat="1" ht="30.75" customHeight="1" x14ac:dyDescent="0.2">
      <c r="A36" s="144"/>
      <c r="B36" s="132"/>
      <c r="C36" s="145"/>
      <c r="D36" s="145"/>
      <c r="E36" s="152"/>
      <c r="F36" s="146" t="s">
        <v>84</v>
      </c>
      <c r="G36" s="139"/>
      <c r="H36" s="153"/>
      <c r="I36" s="154"/>
      <c r="J36" s="155"/>
      <c r="K36" s="156"/>
      <c r="L36" s="156"/>
      <c r="M36" s="156"/>
      <c r="N36" s="300"/>
      <c r="O36" s="131"/>
      <c r="P36" s="137"/>
      <c r="Q36" s="137"/>
      <c r="R36" s="137"/>
      <c r="S36" s="137"/>
      <c r="T36" s="137"/>
      <c r="U36" s="137"/>
      <c r="V36" s="137"/>
      <c r="W36" s="143"/>
    </row>
    <row r="37" spans="1:23" s="67" customFormat="1" ht="13.5" customHeight="1" x14ac:dyDescent="0.2">
      <c r="A37" s="157" t="s">
        <v>15</v>
      </c>
      <c r="B37" s="158" t="s">
        <v>21</v>
      </c>
      <c r="C37" s="158"/>
      <c r="D37" s="158"/>
      <c r="E37" s="159"/>
      <c r="F37" s="160" t="s">
        <v>8</v>
      </c>
      <c r="G37" s="139">
        <f t="shared" ref="G37:M37" si="5">G38</f>
        <v>52971.069999999992</v>
      </c>
      <c r="H37" s="139">
        <f t="shared" si="5"/>
        <v>40689.870000000003</v>
      </c>
      <c r="I37" s="140">
        <f t="shared" si="5"/>
        <v>0</v>
      </c>
      <c r="J37" s="141">
        <f t="shared" si="5"/>
        <v>3710.63</v>
      </c>
      <c r="K37" s="142">
        <f t="shared" si="5"/>
        <v>3710.63</v>
      </c>
      <c r="L37" s="142">
        <f t="shared" si="5"/>
        <v>3710.63</v>
      </c>
      <c r="M37" s="142">
        <f t="shared" si="5"/>
        <v>1149.31</v>
      </c>
      <c r="N37" s="301" t="s">
        <v>55</v>
      </c>
      <c r="O37" s="129" t="s">
        <v>56</v>
      </c>
      <c r="P37" s="137">
        <f>V37+Q37+R37+S37+T37+U37</f>
        <v>18</v>
      </c>
      <c r="Q37" s="137">
        <v>3</v>
      </c>
      <c r="R37" s="137">
        <v>3</v>
      </c>
      <c r="S37" s="137">
        <v>3</v>
      </c>
      <c r="T37" s="137">
        <v>3</v>
      </c>
      <c r="U37" s="137">
        <v>3</v>
      </c>
      <c r="V37" s="137">
        <v>3</v>
      </c>
      <c r="W37" s="143"/>
    </row>
    <row r="38" spans="1:23" s="67" customFormat="1" ht="33.75" x14ac:dyDescent="0.2">
      <c r="A38" s="144" t="s">
        <v>18</v>
      </c>
      <c r="B38" s="100" t="s">
        <v>23</v>
      </c>
      <c r="C38" s="145">
        <v>2022</v>
      </c>
      <c r="D38" s="145">
        <v>2027</v>
      </c>
      <c r="E38" s="133" t="s">
        <v>40</v>
      </c>
      <c r="F38" s="146" t="s">
        <v>9</v>
      </c>
      <c r="G38" s="139">
        <f t="shared" ref="G38:M38" si="6">G39+G40</f>
        <v>52971.069999999992</v>
      </c>
      <c r="H38" s="139">
        <f t="shared" si="6"/>
        <v>40689.870000000003</v>
      </c>
      <c r="I38" s="140">
        <f t="shared" si="6"/>
        <v>0</v>
      </c>
      <c r="J38" s="141">
        <f t="shared" si="6"/>
        <v>3710.63</v>
      </c>
      <c r="K38" s="142">
        <f t="shared" si="6"/>
        <v>3710.63</v>
      </c>
      <c r="L38" s="142">
        <f t="shared" si="6"/>
        <v>3710.63</v>
      </c>
      <c r="M38" s="142">
        <f t="shared" si="6"/>
        <v>1149.31</v>
      </c>
      <c r="N38" s="302"/>
      <c r="O38" s="130"/>
      <c r="P38" s="137"/>
      <c r="Q38" s="137"/>
      <c r="R38" s="137"/>
      <c r="S38" s="137"/>
      <c r="T38" s="137"/>
      <c r="U38" s="137"/>
      <c r="V38" s="137"/>
      <c r="W38" s="143"/>
    </row>
    <row r="39" spans="1:23" s="67" customFormat="1" ht="33.75" x14ac:dyDescent="0.2">
      <c r="A39" s="144"/>
      <c r="B39" s="133"/>
      <c r="C39" s="133"/>
      <c r="D39" s="133"/>
      <c r="E39" s="125"/>
      <c r="F39" s="160" t="s">
        <v>10</v>
      </c>
      <c r="G39" s="147">
        <f>SUM(H39:M39)</f>
        <v>52971.069999999992</v>
      </c>
      <c r="H39" s="148">
        <v>40689.870000000003</v>
      </c>
      <c r="I39" s="149">
        <v>0</v>
      </c>
      <c r="J39" s="148">
        <v>3710.63</v>
      </c>
      <c r="K39" s="150">
        <v>3710.63</v>
      </c>
      <c r="L39" s="150">
        <v>3710.63</v>
      </c>
      <c r="M39" s="150">
        <v>1149.31</v>
      </c>
      <c r="N39" s="302"/>
      <c r="O39" s="130"/>
      <c r="P39" s="137"/>
      <c r="Q39" s="137"/>
      <c r="R39" s="137"/>
      <c r="S39" s="137"/>
      <c r="T39" s="137"/>
      <c r="U39" s="137"/>
      <c r="V39" s="137"/>
      <c r="W39" s="143"/>
    </row>
    <row r="40" spans="1:23" s="67" customFormat="1" ht="22.5" x14ac:dyDescent="0.2">
      <c r="A40" s="144"/>
      <c r="B40" s="133"/>
      <c r="C40" s="133"/>
      <c r="D40" s="133"/>
      <c r="E40" s="125"/>
      <c r="F40" s="160" t="s">
        <v>17</v>
      </c>
      <c r="G40" s="139"/>
      <c r="H40" s="148"/>
      <c r="I40" s="149"/>
      <c r="J40" s="151"/>
      <c r="K40" s="150"/>
      <c r="L40" s="150"/>
      <c r="M40" s="150"/>
      <c r="N40" s="302"/>
      <c r="O40" s="130"/>
      <c r="P40" s="137"/>
      <c r="Q40" s="137"/>
      <c r="R40" s="137"/>
      <c r="S40" s="137"/>
      <c r="T40" s="137"/>
      <c r="U40" s="137"/>
      <c r="V40" s="137"/>
      <c r="W40" s="143"/>
    </row>
    <row r="41" spans="1:23" s="67" customFormat="1" ht="33.75" x14ac:dyDescent="0.2">
      <c r="A41" s="144"/>
      <c r="B41" s="132"/>
      <c r="C41" s="145"/>
      <c r="D41" s="145"/>
      <c r="E41" s="152"/>
      <c r="F41" s="160" t="s">
        <v>84</v>
      </c>
      <c r="G41" s="139"/>
      <c r="H41" s="153"/>
      <c r="I41" s="154"/>
      <c r="J41" s="155"/>
      <c r="K41" s="156"/>
      <c r="L41" s="156"/>
      <c r="M41" s="156"/>
      <c r="N41" s="303"/>
      <c r="O41" s="131"/>
      <c r="P41" s="137"/>
      <c r="Q41" s="137"/>
      <c r="R41" s="137"/>
      <c r="S41" s="137"/>
      <c r="T41" s="137"/>
      <c r="U41" s="137"/>
      <c r="V41" s="137"/>
      <c r="W41" s="143"/>
    </row>
    <row r="42" spans="1:23" s="67" customFormat="1" ht="24.75" customHeight="1" x14ac:dyDescent="0.2">
      <c r="A42" s="157" t="s">
        <v>119</v>
      </c>
      <c r="B42" s="158" t="s">
        <v>21</v>
      </c>
      <c r="C42" s="158"/>
      <c r="D42" s="158"/>
      <c r="E42" s="159"/>
      <c r="F42" s="146" t="s">
        <v>8</v>
      </c>
      <c r="G42" s="139">
        <f t="shared" ref="G42:M42" si="7">G43</f>
        <v>18512280.459999997</v>
      </c>
      <c r="H42" s="139">
        <f t="shared" si="7"/>
        <v>3281834.81</v>
      </c>
      <c r="I42" s="140">
        <f t="shared" si="7"/>
        <v>3207510.21</v>
      </c>
      <c r="J42" s="141">
        <f t="shared" si="7"/>
        <v>3573787.69</v>
      </c>
      <c r="K42" s="142">
        <f t="shared" si="7"/>
        <v>2525802.2999999998</v>
      </c>
      <c r="L42" s="142">
        <f t="shared" si="7"/>
        <v>2614465.35</v>
      </c>
      <c r="M42" s="142">
        <f t="shared" si="7"/>
        <v>3308880.1</v>
      </c>
      <c r="N42" s="135" t="s">
        <v>57</v>
      </c>
      <c r="O42" s="161" t="s">
        <v>54</v>
      </c>
      <c r="P42" s="137">
        <v>100</v>
      </c>
      <c r="Q42" s="137">
        <v>100</v>
      </c>
      <c r="R42" s="137">
        <v>100</v>
      </c>
      <c r="S42" s="137">
        <v>100</v>
      </c>
      <c r="T42" s="137">
        <v>100</v>
      </c>
      <c r="U42" s="137">
        <v>100</v>
      </c>
      <c r="V42" s="137">
        <v>100</v>
      </c>
      <c r="W42" s="143"/>
    </row>
    <row r="43" spans="1:23" s="67" customFormat="1" ht="36.75" customHeight="1" x14ac:dyDescent="0.2">
      <c r="A43" s="144" t="s">
        <v>18</v>
      </c>
      <c r="B43" s="100" t="s">
        <v>83</v>
      </c>
      <c r="C43" s="145">
        <v>2022</v>
      </c>
      <c r="D43" s="145">
        <v>2027</v>
      </c>
      <c r="E43" s="133" t="s">
        <v>40</v>
      </c>
      <c r="F43" s="146" t="s">
        <v>9</v>
      </c>
      <c r="G43" s="139">
        <f t="shared" ref="G43:M43" si="8">G44+G45</f>
        <v>18512280.459999997</v>
      </c>
      <c r="H43" s="139">
        <f t="shared" si="8"/>
        <v>3281834.81</v>
      </c>
      <c r="I43" s="140">
        <f t="shared" si="8"/>
        <v>3207510.21</v>
      </c>
      <c r="J43" s="141">
        <f t="shared" si="8"/>
        <v>3573787.69</v>
      </c>
      <c r="K43" s="142">
        <f t="shared" si="8"/>
        <v>2525802.2999999998</v>
      </c>
      <c r="L43" s="142">
        <f t="shared" si="8"/>
        <v>2614465.35</v>
      </c>
      <c r="M43" s="142">
        <f t="shared" si="8"/>
        <v>3308880.1</v>
      </c>
      <c r="N43" s="299"/>
      <c r="O43" s="162"/>
      <c r="P43" s="137"/>
      <c r="Q43" s="137"/>
      <c r="R43" s="137"/>
      <c r="S43" s="137"/>
      <c r="T43" s="137"/>
      <c r="U43" s="137"/>
      <c r="V43" s="137"/>
      <c r="W43" s="143"/>
    </row>
    <row r="44" spans="1:23" s="67" customFormat="1" ht="35.25" customHeight="1" x14ac:dyDescent="0.2">
      <c r="A44" s="144"/>
      <c r="B44" s="133"/>
      <c r="C44" s="133"/>
      <c r="D44" s="133"/>
      <c r="E44" s="125"/>
      <c r="F44" s="146" t="s">
        <v>10</v>
      </c>
      <c r="G44" s="147">
        <f>SUM(H44:M44)</f>
        <v>18512280.459999997</v>
      </c>
      <c r="H44" s="148">
        <v>3281834.81</v>
      </c>
      <c r="I44" s="149">
        <v>3207510.21</v>
      </c>
      <c r="J44" s="148">
        <v>3573787.69</v>
      </c>
      <c r="K44" s="150">
        <v>2525802.2999999998</v>
      </c>
      <c r="L44" s="150">
        <v>2614465.35</v>
      </c>
      <c r="M44" s="150">
        <v>3308880.1</v>
      </c>
      <c r="N44" s="299"/>
      <c r="O44" s="162"/>
      <c r="P44" s="137"/>
      <c r="Q44" s="137"/>
      <c r="R44" s="137"/>
      <c r="S44" s="137"/>
      <c r="T44" s="137"/>
      <c r="U44" s="137"/>
      <c r="V44" s="137"/>
      <c r="W44" s="143"/>
    </row>
    <row r="45" spans="1:23" s="67" customFormat="1" ht="24.75" customHeight="1" x14ac:dyDescent="0.2">
      <c r="A45" s="144"/>
      <c r="B45" s="132"/>
      <c r="C45" s="133"/>
      <c r="D45" s="133"/>
      <c r="E45" s="125"/>
      <c r="F45" s="146" t="s">
        <v>17</v>
      </c>
      <c r="G45" s="147">
        <f>SUM(H45:M45)</f>
        <v>0</v>
      </c>
      <c r="H45" s="137"/>
      <c r="I45" s="163"/>
      <c r="J45" s="164"/>
      <c r="K45" s="165"/>
      <c r="L45" s="165"/>
      <c r="M45" s="165"/>
      <c r="N45" s="299"/>
      <c r="O45" s="162"/>
      <c r="P45" s="137"/>
      <c r="Q45" s="137"/>
      <c r="R45" s="137"/>
      <c r="S45" s="137"/>
      <c r="T45" s="137"/>
      <c r="U45" s="137"/>
      <c r="V45" s="137"/>
      <c r="W45" s="143"/>
    </row>
    <row r="46" spans="1:23" s="67" customFormat="1" ht="34.5" customHeight="1" x14ac:dyDescent="0.2">
      <c r="A46" s="144"/>
      <c r="B46" s="145"/>
      <c r="C46" s="145"/>
      <c r="D46" s="145"/>
      <c r="E46" s="152"/>
      <c r="F46" s="146" t="s">
        <v>84</v>
      </c>
      <c r="G46" s="138"/>
      <c r="H46" s="166"/>
      <c r="I46" s="167"/>
      <c r="J46" s="168"/>
      <c r="K46" s="169"/>
      <c r="L46" s="169"/>
      <c r="M46" s="169"/>
      <c r="N46" s="300"/>
      <c r="O46" s="170"/>
      <c r="P46" s="137"/>
      <c r="Q46" s="137"/>
      <c r="R46" s="137"/>
      <c r="S46" s="137"/>
      <c r="T46" s="137"/>
      <c r="U46" s="137"/>
      <c r="V46" s="137"/>
      <c r="W46" s="143"/>
    </row>
    <row r="47" spans="1:23" s="67" customFormat="1" ht="18" customHeight="1" x14ac:dyDescent="0.2">
      <c r="A47" s="171" t="s">
        <v>24</v>
      </c>
      <c r="B47" s="172" t="s">
        <v>86</v>
      </c>
      <c r="C47" s="173"/>
      <c r="D47" s="173"/>
      <c r="E47" s="174"/>
      <c r="F47" s="175"/>
      <c r="G47" s="176"/>
      <c r="H47" s="177"/>
      <c r="I47" s="177"/>
      <c r="J47" s="177"/>
      <c r="K47" s="177"/>
      <c r="L47" s="177"/>
      <c r="M47" s="178"/>
      <c r="N47" s="304" t="s">
        <v>52</v>
      </c>
      <c r="O47" s="137" t="s">
        <v>52</v>
      </c>
      <c r="P47" s="137" t="s">
        <v>52</v>
      </c>
      <c r="Q47" s="137" t="s">
        <v>52</v>
      </c>
      <c r="R47" s="137" t="s">
        <v>52</v>
      </c>
      <c r="S47" s="137" t="s">
        <v>52</v>
      </c>
      <c r="T47" s="137" t="s">
        <v>52</v>
      </c>
      <c r="U47" s="137" t="s">
        <v>52</v>
      </c>
      <c r="V47" s="137" t="s">
        <v>52</v>
      </c>
      <c r="W47" s="143"/>
    </row>
    <row r="48" spans="1:23" s="67" customFormat="1" ht="11.25" x14ac:dyDescent="0.2">
      <c r="A48" s="179"/>
      <c r="B48" s="180"/>
      <c r="C48" s="158"/>
      <c r="D48" s="158"/>
      <c r="E48" s="159"/>
      <c r="F48" s="146"/>
      <c r="G48" s="181"/>
      <c r="H48" s="138"/>
      <c r="I48" s="182"/>
      <c r="J48" s="177"/>
      <c r="K48" s="178"/>
      <c r="L48" s="178"/>
      <c r="M48" s="178"/>
      <c r="N48" s="304"/>
      <c r="O48" s="137"/>
      <c r="P48" s="137"/>
      <c r="Q48" s="137"/>
      <c r="R48" s="137"/>
      <c r="S48" s="137"/>
      <c r="T48" s="137"/>
      <c r="U48" s="137"/>
      <c r="V48" s="137"/>
      <c r="W48" s="143"/>
    </row>
    <row r="49" spans="1:23" s="67" customFormat="1" ht="11.25" x14ac:dyDescent="0.2">
      <c r="A49" s="136" t="s">
        <v>30</v>
      </c>
      <c r="B49" s="137" t="s">
        <v>12</v>
      </c>
      <c r="C49" s="137"/>
      <c r="D49" s="137"/>
      <c r="E49" s="137"/>
      <c r="F49" s="138" t="s">
        <v>8</v>
      </c>
      <c r="G49" s="139">
        <f t="shared" ref="G49:M49" si="9">G50</f>
        <v>130796</v>
      </c>
      <c r="H49" s="139">
        <f t="shared" si="9"/>
        <v>54900</v>
      </c>
      <c r="I49" s="140">
        <f t="shared" si="9"/>
        <v>52896</v>
      </c>
      <c r="J49" s="141">
        <f t="shared" si="9"/>
        <v>16000</v>
      </c>
      <c r="K49" s="142">
        <f t="shared" si="9"/>
        <v>7000</v>
      </c>
      <c r="L49" s="142">
        <f t="shared" si="9"/>
        <v>0</v>
      </c>
      <c r="M49" s="142">
        <f t="shared" si="9"/>
        <v>0</v>
      </c>
      <c r="N49" s="305" t="s">
        <v>52</v>
      </c>
      <c r="O49" s="137" t="s">
        <v>52</v>
      </c>
      <c r="P49" s="137" t="s">
        <v>52</v>
      </c>
      <c r="Q49" s="137" t="s">
        <v>52</v>
      </c>
      <c r="R49" s="137" t="s">
        <v>52</v>
      </c>
      <c r="S49" s="137" t="s">
        <v>52</v>
      </c>
      <c r="T49" s="137" t="s">
        <v>52</v>
      </c>
      <c r="U49" s="137" t="s">
        <v>52</v>
      </c>
      <c r="V49" s="137" t="s">
        <v>52</v>
      </c>
      <c r="W49" s="143"/>
    </row>
    <row r="50" spans="1:23" s="39" customFormat="1" ht="57" customHeight="1" x14ac:dyDescent="0.15">
      <c r="A50" s="145"/>
      <c r="B50" s="183" t="s">
        <v>73</v>
      </c>
      <c r="C50" s="145"/>
      <c r="D50" s="145"/>
      <c r="E50" s="133" t="s">
        <v>20</v>
      </c>
      <c r="F50" s="146" t="s">
        <v>9</v>
      </c>
      <c r="G50" s="139">
        <f t="shared" ref="G50:M50" si="10">G51+G52</f>
        <v>130796</v>
      </c>
      <c r="H50" s="139">
        <f t="shared" si="10"/>
        <v>54900</v>
      </c>
      <c r="I50" s="140">
        <f t="shared" si="10"/>
        <v>52896</v>
      </c>
      <c r="J50" s="141">
        <f t="shared" si="10"/>
        <v>16000</v>
      </c>
      <c r="K50" s="142">
        <f>K51+K52</f>
        <v>7000</v>
      </c>
      <c r="L50" s="142">
        <f t="shared" si="10"/>
        <v>0</v>
      </c>
      <c r="M50" s="142">
        <f t="shared" si="10"/>
        <v>0</v>
      </c>
      <c r="N50" s="304"/>
      <c r="O50" s="166"/>
      <c r="P50" s="166"/>
      <c r="Q50" s="166"/>
      <c r="R50" s="166"/>
      <c r="S50" s="166"/>
      <c r="T50" s="166"/>
      <c r="U50" s="166"/>
      <c r="V50" s="166"/>
      <c r="W50" s="184"/>
    </row>
    <row r="51" spans="1:23" s="39" customFormat="1" ht="39" customHeight="1" x14ac:dyDescent="0.15">
      <c r="A51" s="145"/>
      <c r="B51" s="185"/>
      <c r="C51" s="145"/>
      <c r="D51" s="145"/>
      <c r="E51" s="145"/>
      <c r="F51" s="146" t="s">
        <v>10</v>
      </c>
      <c r="G51" s="147">
        <f>SUM(H51:M51)</f>
        <v>130796</v>
      </c>
      <c r="H51" s="139">
        <f>H56+H61</f>
        <v>54900</v>
      </c>
      <c r="I51" s="140">
        <v>52896</v>
      </c>
      <c r="J51" s="141">
        <f>J56+J61</f>
        <v>16000</v>
      </c>
      <c r="K51" s="142">
        <f>K56+K61</f>
        <v>7000</v>
      </c>
      <c r="L51" s="142">
        <v>0</v>
      </c>
      <c r="M51" s="142">
        <v>0</v>
      </c>
      <c r="N51" s="304"/>
      <c r="O51" s="166"/>
      <c r="P51" s="166"/>
      <c r="Q51" s="166"/>
      <c r="R51" s="166"/>
      <c r="S51" s="166"/>
      <c r="T51" s="166"/>
      <c r="U51" s="166"/>
      <c r="V51" s="166"/>
      <c r="W51" s="184"/>
    </row>
    <row r="52" spans="1:23" s="39" customFormat="1" ht="31.5" customHeight="1" x14ac:dyDescent="0.15">
      <c r="A52" s="145"/>
      <c r="B52" s="170"/>
      <c r="C52" s="145"/>
      <c r="D52" s="145"/>
      <c r="E52" s="145"/>
      <c r="F52" s="146" t="s">
        <v>17</v>
      </c>
      <c r="G52" s="139"/>
      <c r="H52" s="148"/>
      <c r="I52" s="149"/>
      <c r="J52" s="151"/>
      <c r="K52" s="150"/>
      <c r="L52" s="150"/>
      <c r="M52" s="150"/>
      <c r="N52" s="304"/>
      <c r="O52" s="166"/>
      <c r="P52" s="166"/>
      <c r="Q52" s="166"/>
      <c r="R52" s="166"/>
      <c r="S52" s="166"/>
      <c r="T52" s="166"/>
      <c r="U52" s="166"/>
      <c r="V52" s="166"/>
      <c r="W52" s="184"/>
    </row>
    <row r="53" spans="1:23" s="39" customFormat="1" ht="34.5" customHeight="1" x14ac:dyDescent="0.15">
      <c r="A53" s="145"/>
      <c r="B53" s="145"/>
      <c r="C53" s="145"/>
      <c r="D53" s="145"/>
      <c r="E53" s="145"/>
      <c r="F53" s="146" t="s">
        <v>84</v>
      </c>
      <c r="G53" s="139"/>
      <c r="H53" s="153"/>
      <c r="I53" s="154"/>
      <c r="J53" s="155"/>
      <c r="K53" s="156"/>
      <c r="L53" s="156"/>
      <c r="M53" s="156"/>
      <c r="N53" s="304"/>
      <c r="O53" s="166"/>
      <c r="P53" s="166"/>
      <c r="Q53" s="166"/>
      <c r="R53" s="166"/>
      <c r="S53" s="166"/>
      <c r="T53" s="166"/>
      <c r="U53" s="166"/>
      <c r="V53" s="166"/>
      <c r="W53" s="184"/>
    </row>
    <row r="54" spans="1:23" s="67" customFormat="1" ht="22.5" x14ac:dyDescent="0.2">
      <c r="A54" s="157" t="s">
        <v>31</v>
      </c>
      <c r="B54" s="158" t="s">
        <v>25</v>
      </c>
      <c r="C54" s="158"/>
      <c r="D54" s="158"/>
      <c r="E54" s="159"/>
      <c r="F54" s="146" t="s">
        <v>8</v>
      </c>
      <c r="G54" s="139">
        <f>G55</f>
        <v>77821</v>
      </c>
      <c r="H54" s="139">
        <f t="shared" ref="H54:M55" si="11">H55</f>
        <v>21300</v>
      </c>
      <c r="I54" s="140">
        <f t="shared" si="11"/>
        <v>18096</v>
      </c>
      <c r="J54" s="141">
        <f t="shared" si="11"/>
        <v>8000</v>
      </c>
      <c r="K54" s="142">
        <f t="shared" si="11"/>
        <v>5000</v>
      </c>
      <c r="L54" s="142">
        <f t="shared" si="11"/>
        <v>8000</v>
      </c>
      <c r="M54" s="142">
        <f t="shared" si="11"/>
        <v>17425</v>
      </c>
      <c r="N54" s="301" t="s">
        <v>58</v>
      </c>
      <c r="O54" s="161" t="s">
        <v>56</v>
      </c>
      <c r="P54" s="137">
        <f>V54+Q54+R54+S54+T54+U54</f>
        <v>12</v>
      </c>
      <c r="Q54" s="137">
        <v>2</v>
      </c>
      <c r="R54" s="137">
        <v>2</v>
      </c>
      <c r="S54" s="137">
        <v>2</v>
      </c>
      <c r="T54" s="137">
        <v>2</v>
      </c>
      <c r="U54" s="137">
        <v>2</v>
      </c>
      <c r="V54" s="137">
        <v>2</v>
      </c>
      <c r="W54" s="143"/>
    </row>
    <row r="55" spans="1:23" s="67" customFormat="1" ht="42.75" customHeight="1" x14ac:dyDescent="0.2">
      <c r="A55" s="144"/>
      <c r="B55" s="186" t="s">
        <v>74</v>
      </c>
      <c r="C55" s="145">
        <v>2022</v>
      </c>
      <c r="D55" s="145">
        <v>2027</v>
      </c>
      <c r="E55" s="133" t="s">
        <v>20</v>
      </c>
      <c r="F55" s="146" t="s">
        <v>9</v>
      </c>
      <c r="G55" s="147">
        <f>SUM(H55:M55)</f>
        <v>77821</v>
      </c>
      <c r="H55" s="139">
        <f t="shared" si="11"/>
        <v>21300</v>
      </c>
      <c r="I55" s="140">
        <f t="shared" si="11"/>
        <v>18096</v>
      </c>
      <c r="J55" s="141">
        <f t="shared" si="11"/>
        <v>8000</v>
      </c>
      <c r="K55" s="142">
        <f t="shared" si="11"/>
        <v>5000</v>
      </c>
      <c r="L55" s="142">
        <f t="shared" si="11"/>
        <v>8000</v>
      </c>
      <c r="M55" s="142">
        <f t="shared" si="11"/>
        <v>17425</v>
      </c>
      <c r="N55" s="302"/>
      <c r="O55" s="162"/>
      <c r="P55" s="137"/>
      <c r="Q55" s="137"/>
      <c r="R55" s="137"/>
      <c r="S55" s="137"/>
      <c r="T55" s="137"/>
      <c r="U55" s="137"/>
      <c r="V55" s="137"/>
      <c r="W55" s="143"/>
    </row>
    <row r="56" spans="1:23" s="67" customFormat="1" ht="32.25" customHeight="1" x14ac:dyDescent="0.2">
      <c r="A56" s="144"/>
      <c r="B56" s="187"/>
      <c r="C56" s="133"/>
      <c r="D56" s="133"/>
      <c r="E56" s="125"/>
      <c r="F56" s="146" t="s">
        <v>10</v>
      </c>
      <c r="G56" s="147">
        <f>SUM(H56:M56)</f>
        <v>77821</v>
      </c>
      <c r="H56" s="139">
        <v>21300</v>
      </c>
      <c r="I56" s="140">
        <v>18096</v>
      </c>
      <c r="J56" s="139">
        <v>8000</v>
      </c>
      <c r="K56" s="142">
        <v>5000</v>
      </c>
      <c r="L56" s="142">
        <v>8000</v>
      </c>
      <c r="M56" s="142">
        <v>17425</v>
      </c>
      <c r="N56" s="302"/>
      <c r="O56" s="162"/>
      <c r="P56" s="137"/>
      <c r="Q56" s="137"/>
      <c r="R56" s="137"/>
      <c r="S56" s="137"/>
      <c r="T56" s="137"/>
      <c r="U56" s="137"/>
      <c r="V56" s="137"/>
      <c r="W56" s="143"/>
    </row>
    <row r="57" spans="1:23" s="67" customFormat="1" ht="30" customHeight="1" x14ac:dyDescent="0.2">
      <c r="A57" s="144"/>
      <c r="B57" s="133"/>
      <c r="C57" s="133"/>
      <c r="D57" s="133"/>
      <c r="E57" s="125"/>
      <c r="F57" s="146" t="s">
        <v>17</v>
      </c>
      <c r="G57" s="139"/>
      <c r="H57" s="148"/>
      <c r="I57" s="149"/>
      <c r="J57" s="151"/>
      <c r="K57" s="150"/>
      <c r="L57" s="150"/>
      <c r="M57" s="150"/>
      <c r="N57" s="302"/>
      <c r="O57" s="162"/>
      <c r="P57" s="137"/>
      <c r="Q57" s="137"/>
      <c r="R57" s="137"/>
      <c r="S57" s="137"/>
      <c r="T57" s="137"/>
      <c r="U57" s="137"/>
      <c r="V57" s="137"/>
      <c r="W57" s="143"/>
    </row>
    <row r="58" spans="1:23" s="67" customFormat="1" ht="33.75" x14ac:dyDescent="0.2">
      <c r="A58" s="144"/>
      <c r="B58" s="132"/>
      <c r="C58" s="145"/>
      <c r="D58" s="145"/>
      <c r="E58" s="152"/>
      <c r="F58" s="146" t="s">
        <v>84</v>
      </c>
      <c r="G58" s="139"/>
      <c r="H58" s="153"/>
      <c r="I58" s="154"/>
      <c r="J58" s="155"/>
      <c r="K58" s="156"/>
      <c r="L58" s="156"/>
      <c r="M58" s="156"/>
      <c r="N58" s="303"/>
      <c r="O58" s="170"/>
      <c r="P58" s="137"/>
      <c r="Q58" s="137"/>
      <c r="R58" s="137"/>
      <c r="S58" s="137"/>
      <c r="T58" s="137"/>
      <c r="U58" s="137"/>
      <c r="V58" s="137"/>
      <c r="W58" s="143"/>
    </row>
    <row r="59" spans="1:23" s="67" customFormat="1" ht="22.5" x14ac:dyDescent="0.2">
      <c r="A59" s="157" t="s">
        <v>32</v>
      </c>
      <c r="B59" s="158" t="s">
        <v>25</v>
      </c>
      <c r="C59" s="158"/>
      <c r="D59" s="158"/>
      <c r="E59" s="159"/>
      <c r="F59" s="146" t="s">
        <v>8</v>
      </c>
      <c r="G59" s="139">
        <f t="shared" ref="G59:M59" si="12">G60</f>
        <v>88350</v>
      </c>
      <c r="H59" s="139">
        <f t="shared" si="12"/>
        <v>33600</v>
      </c>
      <c r="I59" s="140">
        <f t="shared" si="12"/>
        <v>34800</v>
      </c>
      <c r="J59" s="141">
        <f t="shared" si="12"/>
        <v>8000</v>
      </c>
      <c r="K59" s="142">
        <f t="shared" si="12"/>
        <v>2000</v>
      </c>
      <c r="L59" s="142">
        <f t="shared" si="12"/>
        <v>8000</v>
      </c>
      <c r="M59" s="142">
        <f t="shared" si="12"/>
        <v>1950</v>
      </c>
      <c r="N59" s="301" t="s">
        <v>59</v>
      </c>
      <c r="O59" s="129" t="s">
        <v>56</v>
      </c>
      <c r="P59" s="137">
        <f>V59+Q59+R59+S59+T59+U59</f>
        <v>12</v>
      </c>
      <c r="Q59" s="137">
        <v>2</v>
      </c>
      <c r="R59" s="137">
        <v>2</v>
      </c>
      <c r="S59" s="137">
        <v>2</v>
      </c>
      <c r="T59" s="137">
        <v>2</v>
      </c>
      <c r="U59" s="137">
        <v>2</v>
      </c>
      <c r="V59" s="137">
        <v>2</v>
      </c>
      <c r="W59" s="143"/>
    </row>
    <row r="60" spans="1:23" s="67" customFormat="1" ht="40.5" customHeight="1" x14ac:dyDescent="0.2">
      <c r="A60" s="144" t="s">
        <v>18</v>
      </c>
      <c r="B60" s="122" t="s">
        <v>71</v>
      </c>
      <c r="C60" s="145">
        <v>2022</v>
      </c>
      <c r="D60" s="145">
        <v>2027</v>
      </c>
      <c r="E60" s="133" t="s">
        <v>20</v>
      </c>
      <c r="F60" s="146" t="s">
        <v>9</v>
      </c>
      <c r="G60" s="147">
        <f>SUM(H60:M60)</f>
        <v>88350</v>
      </c>
      <c r="H60" s="139">
        <f t="shared" ref="H60:M60" si="13">H61+H62</f>
        <v>33600</v>
      </c>
      <c r="I60" s="140">
        <f t="shared" si="13"/>
        <v>34800</v>
      </c>
      <c r="J60" s="141">
        <f t="shared" si="13"/>
        <v>8000</v>
      </c>
      <c r="K60" s="142">
        <f t="shared" si="13"/>
        <v>2000</v>
      </c>
      <c r="L60" s="142">
        <f t="shared" si="13"/>
        <v>8000</v>
      </c>
      <c r="M60" s="142">
        <f t="shared" si="13"/>
        <v>1950</v>
      </c>
      <c r="N60" s="302"/>
      <c r="O60" s="130"/>
      <c r="P60" s="137"/>
      <c r="Q60" s="137"/>
      <c r="R60" s="137"/>
      <c r="S60" s="137"/>
      <c r="T60" s="137"/>
      <c r="U60" s="137"/>
      <c r="V60" s="137"/>
      <c r="W60" s="143"/>
    </row>
    <row r="61" spans="1:23" s="67" customFormat="1" ht="36" customHeight="1" x14ac:dyDescent="0.2">
      <c r="A61" s="144"/>
      <c r="B61" s="124"/>
      <c r="C61" s="133"/>
      <c r="D61" s="133"/>
      <c r="E61" s="125"/>
      <c r="F61" s="146" t="s">
        <v>10</v>
      </c>
      <c r="G61" s="147">
        <f>SUM(H61:M61)</f>
        <v>88350</v>
      </c>
      <c r="H61" s="139">
        <v>33600</v>
      </c>
      <c r="I61" s="140">
        <f>12400+22400</f>
        <v>34800</v>
      </c>
      <c r="J61" s="139">
        <v>8000</v>
      </c>
      <c r="K61" s="142">
        <v>2000</v>
      </c>
      <c r="L61" s="142">
        <v>8000</v>
      </c>
      <c r="M61" s="142">
        <v>1950</v>
      </c>
      <c r="N61" s="302"/>
      <c r="O61" s="130"/>
      <c r="P61" s="137"/>
      <c r="Q61" s="137"/>
      <c r="R61" s="137"/>
      <c r="S61" s="137"/>
      <c r="T61" s="137"/>
      <c r="U61" s="137"/>
      <c r="V61" s="137"/>
      <c r="W61" s="143"/>
    </row>
    <row r="62" spans="1:23" s="67" customFormat="1" ht="28.5" customHeight="1" x14ac:dyDescent="0.2">
      <c r="A62" s="144"/>
      <c r="B62" s="133"/>
      <c r="C62" s="133"/>
      <c r="D62" s="133"/>
      <c r="E62" s="125"/>
      <c r="F62" s="146" t="s">
        <v>17</v>
      </c>
      <c r="G62" s="139"/>
      <c r="H62" s="148"/>
      <c r="I62" s="149"/>
      <c r="J62" s="151"/>
      <c r="K62" s="150"/>
      <c r="L62" s="150"/>
      <c r="M62" s="150"/>
      <c r="N62" s="303"/>
      <c r="O62" s="131"/>
      <c r="P62" s="137"/>
      <c r="Q62" s="137"/>
      <c r="R62" s="137"/>
      <c r="S62" s="137"/>
      <c r="T62" s="137"/>
      <c r="U62" s="137"/>
      <c r="V62" s="137"/>
      <c r="W62" s="143"/>
    </row>
    <row r="63" spans="1:23" s="67" customFormat="1" ht="33.75" x14ac:dyDescent="0.2">
      <c r="A63" s="144"/>
      <c r="B63" s="145"/>
      <c r="C63" s="145"/>
      <c r="D63" s="145"/>
      <c r="E63" s="145"/>
      <c r="F63" s="146" t="s">
        <v>84</v>
      </c>
      <c r="G63" s="139"/>
      <c r="H63" s="153"/>
      <c r="I63" s="154"/>
      <c r="J63" s="155"/>
      <c r="K63" s="156"/>
      <c r="L63" s="156"/>
      <c r="M63" s="156"/>
      <c r="N63" s="304"/>
      <c r="O63" s="137"/>
      <c r="P63" s="137"/>
      <c r="Q63" s="137"/>
      <c r="R63" s="137"/>
      <c r="S63" s="137"/>
      <c r="T63" s="137"/>
      <c r="U63" s="137"/>
      <c r="V63" s="137"/>
      <c r="W63" s="143"/>
    </row>
    <row r="64" spans="1:23" s="67" customFormat="1" ht="11.25" x14ac:dyDescent="0.2">
      <c r="A64" s="188"/>
      <c r="B64" s="189"/>
      <c r="C64" s="189"/>
      <c r="D64" s="189"/>
      <c r="E64" s="190"/>
      <c r="F64" s="138"/>
      <c r="G64" s="191"/>
      <c r="H64" s="166"/>
      <c r="I64" s="167"/>
      <c r="J64" s="168"/>
      <c r="K64" s="169"/>
      <c r="L64" s="169"/>
      <c r="M64" s="169"/>
      <c r="N64" s="304"/>
      <c r="O64" s="137"/>
      <c r="P64" s="137"/>
      <c r="Q64" s="137"/>
      <c r="R64" s="137"/>
      <c r="S64" s="137"/>
      <c r="T64" s="137"/>
      <c r="U64" s="137"/>
      <c r="V64" s="137"/>
      <c r="W64" s="143"/>
    </row>
    <row r="65" spans="1:45" s="91" customFormat="1" ht="12" customHeight="1" x14ac:dyDescent="0.2">
      <c r="A65" s="192">
        <v>3</v>
      </c>
      <c r="B65" s="193" t="s">
        <v>87</v>
      </c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4"/>
      <c r="N65" s="304" t="s">
        <v>52</v>
      </c>
      <c r="O65" s="137" t="s">
        <v>52</v>
      </c>
      <c r="P65" s="137" t="s">
        <v>52</v>
      </c>
      <c r="Q65" s="137" t="s">
        <v>52</v>
      </c>
      <c r="R65" s="137" t="s">
        <v>52</v>
      </c>
      <c r="S65" s="137" t="s">
        <v>52</v>
      </c>
      <c r="T65" s="137" t="s">
        <v>52</v>
      </c>
      <c r="U65" s="137" t="s">
        <v>52</v>
      </c>
      <c r="V65" s="137" t="s">
        <v>52</v>
      </c>
      <c r="W65" s="143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</row>
    <row r="66" spans="1:45" s="91" customFormat="1" ht="12" customHeight="1" x14ac:dyDescent="0.2">
      <c r="A66" s="195"/>
      <c r="B66" s="180"/>
      <c r="C66" s="180"/>
      <c r="D66" s="180"/>
      <c r="E66" s="180"/>
      <c r="F66" s="180"/>
      <c r="G66" s="180"/>
      <c r="H66" s="180"/>
      <c r="I66" s="196"/>
      <c r="J66" s="172"/>
      <c r="K66" s="197"/>
      <c r="L66" s="197"/>
      <c r="M66" s="198"/>
      <c r="N66" s="306"/>
      <c r="O66" s="137"/>
      <c r="P66" s="137"/>
      <c r="Q66" s="137"/>
      <c r="R66" s="137"/>
      <c r="S66" s="137"/>
      <c r="T66" s="137"/>
      <c r="U66" s="137"/>
      <c r="V66" s="137"/>
      <c r="W66" s="143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</row>
    <row r="67" spans="1:45" s="67" customFormat="1" ht="12.75" customHeight="1" x14ac:dyDescent="0.2">
      <c r="A67" s="157" t="s">
        <v>88</v>
      </c>
      <c r="B67" s="158" t="s">
        <v>12</v>
      </c>
      <c r="C67" s="158"/>
      <c r="D67" s="158"/>
      <c r="E67" s="159"/>
      <c r="F67" s="146" t="s">
        <v>8</v>
      </c>
      <c r="G67" s="147">
        <f>SUM(H67:M67)</f>
        <v>743640</v>
      </c>
      <c r="H67" s="139">
        <f t="shared" ref="H67:M67" si="14">H68</f>
        <v>108140</v>
      </c>
      <c r="I67" s="140">
        <f t="shared" si="14"/>
        <v>606000</v>
      </c>
      <c r="J67" s="141">
        <f t="shared" si="14"/>
        <v>16500</v>
      </c>
      <c r="K67" s="142">
        <f t="shared" si="14"/>
        <v>6500</v>
      </c>
      <c r="L67" s="142">
        <f t="shared" si="14"/>
        <v>6500</v>
      </c>
      <c r="M67" s="142">
        <f t="shared" si="14"/>
        <v>0</v>
      </c>
      <c r="N67" s="304" t="s">
        <v>52</v>
      </c>
      <c r="O67" s="137" t="s">
        <v>52</v>
      </c>
      <c r="P67" s="137" t="s">
        <v>52</v>
      </c>
      <c r="Q67" s="137" t="s">
        <v>52</v>
      </c>
      <c r="R67" s="137" t="s">
        <v>52</v>
      </c>
      <c r="S67" s="137" t="s">
        <v>52</v>
      </c>
      <c r="T67" s="137" t="s">
        <v>52</v>
      </c>
      <c r="U67" s="137" t="s">
        <v>52</v>
      </c>
      <c r="V67" s="137" t="s">
        <v>52</v>
      </c>
      <c r="W67" s="143"/>
    </row>
    <row r="68" spans="1:45" s="67" customFormat="1" ht="39" customHeight="1" x14ac:dyDescent="0.2">
      <c r="A68" s="144"/>
      <c r="B68" s="187" t="s">
        <v>35</v>
      </c>
      <c r="C68" s="145"/>
      <c r="D68" s="145"/>
      <c r="E68" s="133" t="s">
        <v>20</v>
      </c>
      <c r="F68" s="200" t="s">
        <v>9</v>
      </c>
      <c r="G68" s="147">
        <f>SUM(H68:M68)</f>
        <v>743640</v>
      </c>
      <c r="H68" s="139">
        <f t="shared" ref="H68:M68" si="15">H69+H70</f>
        <v>108140</v>
      </c>
      <c r="I68" s="140">
        <f t="shared" si="15"/>
        <v>606000</v>
      </c>
      <c r="J68" s="141">
        <f t="shared" si="15"/>
        <v>16500</v>
      </c>
      <c r="K68" s="142">
        <f t="shared" si="15"/>
        <v>6500</v>
      </c>
      <c r="L68" s="142">
        <f>L69+L70</f>
        <v>6500</v>
      </c>
      <c r="M68" s="142">
        <f t="shared" si="15"/>
        <v>0</v>
      </c>
      <c r="N68" s="307"/>
      <c r="O68" s="137"/>
      <c r="P68" s="137"/>
      <c r="Q68" s="137"/>
      <c r="R68" s="137"/>
      <c r="S68" s="137"/>
      <c r="T68" s="137"/>
      <c r="U68" s="137"/>
      <c r="V68" s="137"/>
      <c r="W68" s="143"/>
    </row>
    <row r="69" spans="1:45" s="67" customFormat="1" ht="34.5" customHeight="1" x14ac:dyDescent="0.2">
      <c r="A69" s="144"/>
      <c r="B69" s="133"/>
      <c r="C69" s="145"/>
      <c r="D69" s="145"/>
      <c r="E69" s="152"/>
      <c r="F69" s="146" t="s">
        <v>10</v>
      </c>
      <c r="G69" s="147">
        <f>SUM(H69:M69)</f>
        <v>743640</v>
      </c>
      <c r="H69" s="139">
        <f>H74+H79</f>
        <v>108140</v>
      </c>
      <c r="I69" s="140">
        <f>I74+I79+I84</f>
        <v>606000</v>
      </c>
      <c r="J69" s="141">
        <f>J74+J79+J84</f>
        <v>16500</v>
      </c>
      <c r="K69" s="142">
        <f>K74+K79+K84</f>
        <v>6500</v>
      </c>
      <c r="L69" s="142">
        <f>L74+L79+L84</f>
        <v>6500</v>
      </c>
      <c r="M69" s="142">
        <v>0</v>
      </c>
      <c r="N69" s="304"/>
      <c r="O69" s="137"/>
      <c r="P69" s="137"/>
      <c r="Q69" s="137"/>
      <c r="R69" s="137"/>
      <c r="S69" s="137"/>
      <c r="T69" s="137"/>
      <c r="U69" s="137"/>
      <c r="V69" s="137"/>
      <c r="W69" s="143"/>
    </row>
    <row r="70" spans="1:45" s="67" customFormat="1" ht="27.75" customHeight="1" x14ac:dyDescent="0.2">
      <c r="A70" s="144"/>
      <c r="B70" s="145"/>
      <c r="C70" s="145"/>
      <c r="D70" s="145"/>
      <c r="E70" s="152"/>
      <c r="F70" s="146" t="s">
        <v>17</v>
      </c>
      <c r="G70" s="147">
        <f>SUM(H70:M70)</f>
        <v>0</v>
      </c>
      <c r="H70" s="139">
        <f t="shared" ref="H70:M70" si="16">H75+H85</f>
        <v>0</v>
      </c>
      <c r="I70" s="140">
        <f t="shared" si="16"/>
        <v>0</v>
      </c>
      <c r="J70" s="141">
        <f t="shared" si="16"/>
        <v>0</v>
      </c>
      <c r="K70" s="142">
        <f t="shared" si="16"/>
        <v>0</v>
      </c>
      <c r="L70" s="142">
        <f t="shared" si="16"/>
        <v>0</v>
      </c>
      <c r="M70" s="142">
        <f t="shared" si="16"/>
        <v>0</v>
      </c>
      <c r="N70" s="304"/>
      <c r="O70" s="137"/>
      <c r="P70" s="137"/>
      <c r="Q70" s="137"/>
      <c r="R70" s="137"/>
      <c r="S70" s="137"/>
      <c r="T70" s="137"/>
      <c r="U70" s="137"/>
      <c r="V70" s="137"/>
      <c r="W70" s="143"/>
    </row>
    <row r="71" spans="1:45" s="67" customFormat="1" ht="33.75" x14ac:dyDescent="0.2">
      <c r="A71" s="144"/>
      <c r="B71" s="145"/>
      <c r="C71" s="145"/>
      <c r="D71" s="145"/>
      <c r="E71" s="152"/>
      <c r="F71" s="146" t="s">
        <v>84</v>
      </c>
      <c r="G71" s="139"/>
      <c r="H71" s="148"/>
      <c r="I71" s="149"/>
      <c r="J71" s="151"/>
      <c r="K71" s="150"/>
      <c r="L71" s="150"/>
      <c r="M71" s="150"/>
      <c r="N71" s="304"/>
      <c r="O71" s="137"/>
      <c r="P71" s="137"/>
      <c r="Q71" s="137"/>
      <c r="R71" s="137"/>
      <c r="S71" s="137"/>
      <c r="T71" s="137"/>
      <c r="U71" s="137"/>
      <c r="V71" s="137"/>
      <c r="W71" s="143"/>
    </row>
    <row r="72" spans="1:45" s="39" customFormat="1" ht="12.75" customHeight="1" x14ac:dyDescent="0.15">
      <c r="A72" s="201" t="s">
        <v>39</v>
      </c>
      <c r="B72" s="160" t="s">
        <v>25</v>
      </c>
      <c r="C72" s="202"/>
      <c r="D72" s="180"/>
      <c r="E72" s="203"/>
      <c r="F72" s="146" t="s">
        <v>8</v>
      </c>
      <c r="G72" s="139">
        <f t="shared" ref="G72:M72" si="17">G73</f>
        <v>7500</v>
      </c>
      <c r="H72" s="139">
        <f t="shared" si="17"/>
        <v>0</v>
      </c>
      <c r="I72" s="140">
        <v>0</v>
      </c>
      <c r="J72" s="139">
        <f t="shared" si="17"/>
        <v>2500</v>
      </c>
      <c r="K72" s="142">
        <f t="shared" si="17"/>
        <v>2500</v>
      </c>
      <c r="L72" s="142">
        <f t="shared" si="17"/>
        <v>2500</v>
      </c>
      <c r="M72" s="142">
        <f t="shared" si="17"/>
        <v>0</v>
      </c>
      <c r="N72" s="135" t="s">
        <v>60</v>
      </c>
      <c r="O72" s="129" t="s">
        <v>56</v>
      </c>
      <c r="P72" s="137">
        <f>V72+Q72+R72+S72</f>
        <v>1</v>
      </c>
      <c r="Q72" s="137">
        <v>1</v>
      </c>
      <c r="R72" s="137">
        <v>0</v>
      </c>
      <c r="S72" s="137">
        <v>0</v>
      </c>
      <c r="T72" s="137">
        <v>0</v>
      </c>
      <c r="U72" s="137">
        <v>0</v>
      </c>
      <c r="V72" s="137">
        <v>0</v>
      </c>
      <c r="W72" s="184"/>
    </row>
    <row r="73" spans="1:45" s="67" customFormat="1" ht="39" customHeight="1" x14ac:dyDescent="0.2">
      <c r="A73" s="144"/>
      <c r="B73" s="187" t="s">
        <v>80</v>
      </c>
      <c r="C73" s="145">
        <v>2022</v>
      </c>
      <c r="D73" s="145">
        <v>2022</v>
      </c>
      <c r="E73" s="133" t="s">
        <v>20</v>
      </c>
      <c r="F73" s="146" t="s">
        <v>9</v>
      </c>
      <c r="G73" s="139">
        <f t="shared" ref="G73:M73" si="18">G74+G75</f>
        <v>7500</v>
      </c>
      <c r="H73" s="139">
        <f t="shared" si="18"/>
        <v>0</v>
      </c>
      <c r="I73" s="140">
        <f t="shared" si="18"/>
        <v>0</v>
      </c>
      <c r="J73" s="141">
        <f t="shared" si="18"/>
        <v>2500</v>
      </c>
      <c r="K73" s="142">
        <f t="shared" si="18"/>
        <v>2500</v>
      </c>
      <c r="L73" s="142">
        <f t="shared" si="18"/>
        <v>2500</v>
      </c>
      <c r="M73" s="142">
        <f t="shared" si="18"/>
        <v>0</v>
      </c>
      <c r="N73" s="299"/>
      <c r="O73" s="204"/>
      <c r="P73" s="137"/>
      <c r="Q73" s="137"/>
      <c r="R73" s="137"/>
      <c r="S73" s="137"/>
      <c r="T73" s="137"/>
      <c r="U73" s="137"/>
      <c r="V73" s="137"/>
      <c r="W73" s="143"/>
    </row>
    <row r="74" spans="1:45" s="67" customFormat="1" ht="34.5" customHeight="1" x14ac:dyDescent="0.2">
      <c r="A74" s="144"/>
      <c r="B74" s="145"/>
      <c r="C74" s="145"/>
      <c r="D74" s="145"/>
      <c r="E74" s="152"/>
      <c r="F74" s="146" t="s">
        <v>10</v>
      </c>
      <c r="G74" s="147">
        <f>SUM(H74:M74)</f>
        <v>7500</v>
      </c>
      <c r="H74" s="139">
        <v>0</v>
      </c>
      <c r="I74" s="140">
        <v>0</v>
      </c>
      <c r="J74" s="139">
        <v>2500</v>
      </c>
      <c r="K74" s="142">
        <v>2500</v>
      </c>
      <c r="L74" s="142">
        <v>2500</v>
      </c>
      <c r="M74" s="142"/>
      <c r="N74" s="308"/>
      <c r="O74" s="204"/>
      <c r="P74" s="137"/>
      <c r="Q74" s="137"/>
      <c r="R74" s="137"/>
      <c r="S74" s="137"/>
      <c r="T74" s="137"/>
      <c r="U74" s="137"/>
      <c r="V74" s="137"/>
      <c r="W74" s="143"/>
    </row>
    <row r="75" spans="1:45" s="67" customFormat="1" ht="27.75" customHeight="1" x14ac:dyDescent="0.2">
      <c r="A75" s="144"/>
      <c r="B75" s="145"/>
      <c r="C75" s="145"/>
      <c r="D75" s="145"/>
      <c r="E75" s="152"/>
      <c r="F75" s="146" t="s">
        <v>17</v>
      </c>
      <c r="G75" s="147">
        <f>SUM(H75:M75)</f>
        <v>0</v>
      </c>
      <c r="H75" s="139">
        <v>0</v>
      </c>
      <c r="I75" s="140">
        <v>0</v>
      </c>
      <c r="J75" s="141">
        <v>0</v>
      </c>
      <c r="K75" s="142">
        <v>0</v>
      </c>
      <c r="L75" s="142">
        <v>0</v>
      </c>
      <c r="M75" s="142">
        <v>0</v>
      </c>
      <c r="N75" s="308"/>
      <c r="O75" s="204"/>
      <c r="P75" s="137"/>
      <c r="Q75" s="137"/>
      <c r="R75" s="137"/>
      <c r="S75" s="137"/>
      <c r="T75" s="137"/>
      <c r="U75" s="137"/>
      <c r="V75" s="137"/>
      <c r="W75" s="143"/>
    </row>
    <row r="76" spans="1:45" s="67" customFormat="1" ht="39.75" customHeight="1" x14ac:dyDescent="0.2">
      <c r="A76" s="144"/>
      <c r="B76" s="145"/>
      <c r="C76" s="145"/>
      <c r="D76" s="145"/>
      <c r="E76" s="152"/>
      <c r="F76" s="146" t="s">
        <v>84</v>
      </c>
      <c r="G76" s="139"/>
      <c r="H76" s="148"/>
      <c r="I76" s="149"/>
      <c r="J76" s="151"/>
      <c r="K76" s="150"/>
      <c r="L76" s="150"/>
      <c r="M76" s="150"/>
      <c r="N76" s="309"/>
      <c r="O76" s="205"/>
      <c r="P76" s="137"/>
      <c r="Q76" s="137"/>
      <c r="R76" s="137"/>
      <c r="S76" s="137"/>
      <c r="T76" s="137"/>
      <c r="U76" s="137"/>
      <c r="V76" s="137"/>
      <c r="W76" s="143"/>
    </row>
    <row r="77" spans="1:45" s="67" customFormat="1" ht="12.75" customHeight="1" x14ac:dyDescent="0.2">
      <c r="A77" s="157" t="s">
        <v>89</v>
      </c>
      <c r="B77" s="158" t="s">
        <v>25</v>
      </c>
      <c r="C77" s="158"/>
      <c r="D77" s="158"/>
      <c r="E77" s="159"/>
      <c r="F77" s="146" t="s">
        <v>8</v>
      </c>
      <c r="G77" s="139">
        <f t="shared" ref="G77:M77" si="19">G78</f>
        <v>136140</v>
      </c>
      <c r="H77" s="139">
        <f t="shared" si="19"/>
        <v>108140</v>
      </c>
      <c r="I77" s="140">
        <f t="shared" si="19"/>
        <v>6000</v>
      </c>
      <c r="J77" s="141">
        <f t="shared" si="19"/>
        <v>14000</v>
      </c>
      <c r="K77" s="142">
        <f t="shared" si="19"/>
        <v>4000</v>
      </c>
      <c r="L77" s="142">
        <f t="shared" si="19"/>
        <v>4000</v>
      </c>
      <c r="M77" s="142">
        <f t="shared" si="19"/>
        <v>0</v>
      </c>
      <c r="N77" s="301" t="s">
        <v>61</v>
      </c>
      <c r="O77" s="129" t="s">
        <v>56</v>
      </c>
      <c r="P77" s="137">
        <f>V77+Q77+R77+S77+T77+U77</f>
        <v>2</v>
      </c>
      <c r="Q77" s="137">
        <v>2</v>
      </c>
      <c r="R77" s="137">
        <v>0</v>
      </c>
      <c r="S77" s="137">
        <v>0</v>
      </c>
      <c r="T77" s="137">
        <v>0</v>
      </c>
      <c r="U77" s="137">
        <v>0</v>
      </c>
      <c r="V77" s="137">
        <v>0</v>
      </c>
      <c r="W77" s="143"/>
    </row>
    <row r="78" spans="1:45" s="67" customFormat="1" ht="45" x14ac:dyDescent="0.2">
      <c r="A78" s="144"/>
      <c r="B78" s="187" t="s">
        <v>36</v>
      </c>
      <c r="C78" s="145">
        <v>2022</v>
      </c>
      <c r="D78" s="145">
        <v>2022</v>
      </c>
      <c r="E78" s="133" t="s">
        <v>20</v>
      </c>
      <c r="F78" s="146" t="s">
        <v>9</v>
      </c>
      <c r="G78" s="139">
        <f t="shared" ref="G78:M78" si="20">G79+G80</f>
        <v>136140</v>
      </c>
      <c r="H78" s="139">
        <f t="shared" si="20"/>
        <v>108140</v>
      </c>
      <c r="I78" s="140">
        <f t="shared" si="20"/>
        <v>6000</v>
      </c>
      <c r="J78" s="141">
        <f t="shared" si="20"/>
        <v>14000</v>
      </c>
      <c r="K78" s="142">
        <f t="shared" si="20"/>
        <v>4000</v>
      </c>
      <c r="L78" s="142">
        <f t="shared" si="20"/>
        <v>4000</v>
      </c>
      <c r="M78" s="142">
        <f t="shared" si="20"/>
        <v>0</v>
      </c>
      <c r="N78" s="302"/>
      <c r="O78" s="130"/>
      <c r="P78" s="137"/>
      <c r="Q78" s="137"/>
      <c r="R78" s="137"/>
      <c r="S78" s="137"/>
      <c r="T78" s="137"/>
      <c r="U78" s="137"/>
      <c r="V78" s="137"/>
      <c r="W78" s="143"/>
    </row>
    <row r="79" spans="1:45" s="67" customFormat="1" ht="33.75" x14ac:dyDescent="0.2">
      <c r="A79" s="144"/>
      <c r="B79" s="145"/>
      <c r="C79" s="145"/>
      <c r="D79" s="145"/>
      <c r="E79" s="152"/>
      <c r="F79" s="146" t="s">
        <v>10</v>
      </c>
      <c r="G79" s="147">
        <f>SUM(H79:M79)</f>
        <v>136140</v>
      </c>
      <c r="H79" s="139">
        <v>108140</v>
      </c>
      <c r="I79" s="140">
        <v>6000</v>
      </c>
      <c r="J79" s="139">
        <v>14000</v>
      </c>
      <c r="K79" s="142">
        <v>4000</v>
      </c>
      <c r="L79" s="142">
        <v>4000</v>
      </c>
      <c r="M79" s="142">
        <v>0</v>
      </c>
      <c r="N79" s="302"/>
      <c r="O79" s="130"/>
      <c r="P79" s="137"/>
      <c r="Q79" s="137"/>
      <c r="R79" s="137"/>
      <c r="S79" s="137"/>
      <c r="T79" s="137"/>
      <c r="U79" s="137"/>
      <c r="V79" s="137"/>
      <c r="W79" s="143"/>
    </row>
    <row r="80" spans="1:45" s="67" customFormat="1" ht="22.5" x14ac:dyDescent="0.2">
      <c r="A80" s="144"/>
      <c r="B80" s="145"/>
      <c r="C80" s="145"/>
      <c r="D80" s="145"/>
      <c r="E80" s="152"/>
      <c r="F80" s="146" t="s">
        <v>17</v>
      </c>
      <c r="G80" s="147">
        <f>SUM(H80:M80)</f>
        <v>0</v>
      </c>
      <c r="H80" s="139">
        <v>0</v>
      </c>
      <c r="I80" s="140">
        <v>0</v>
      </c>
      <c r="J80" s="141">
        <v>0</v>
      </c>
      <c r="K80" s="142">
        <v>0</v>
      </c>
      <c r="L80" s="142">
        <v>0</v>
      </c>
      <c r="M80" s="142">
        <v>0</v>
      </c>
      <c r="N80" s="302"/>
      <c r="O80" s="130"/>
      <c r="P80" s="137"/>
      <c r="Q80" s="137"/>
      <c r="R80" s="137"/>
      <c r="S80" s="137"/>
      <c r="T80" s="137"/>
      <c r="U80" s="137"/>
      <c r="V80" s="137"/>
      <c r="W80" s="143"/>
    </row>
    <row r="81" spans="1:23" s="67" customFormat="1" ht="33.75" x14ac:dyDescent="0.2">
      <c r="A81" s="144"/>
      <c r="B81" s="132"/>
      <c r="C81" s="145"/>
      <c r="D81" s="145"/>
      <c r="E81" s="152"/>
      <c r="F81" s="146" t="s">
        <v>84</v>
      </c>
      <c r="G81" s="139"/>
      <c r="H81" s="153"/>
      <c r="I81" s="154"/>
      <c r="J81" s="155"/>
      <c r="K81" s="156"/>
      <c r="L81" s="156"/>
      <c r="M81" s="156"/>
      <c r="N81" s="303"/>
      <c r="O81" s="131"/>
      <c r="P81" s="137"/>
      <c r="Q81" s="137"/>
      <c r="R81" s="137"/>
      <c r="S81" s="137"/>
      <c r="T81" s="137"/>
      <c r="U81" s="137"/>
      <c r="V81" s="137"/>
      <c r="W81" s="143"/>
    </row>
    <row r="82" spans="1:23" s="92" customFormat="1" ht="12.75" customHeight="1" x14ac:dyDescent="0.2">
      <c r="A82" s="157" t="s">
        <v>149</v>
      </c>
      <c r="B82" s="158" t="s">
        <v>25</v>
      </c>
      <c r="C82" s="158"/>
      <c r="D82" s="158"/>
      <c r="E82" s="159"/>
      <c r="F82" s="146" t="s">
        <v>8</v>
      </c>
      <c r="G82" s="139">
        <f t="shared" ref="G82:M82" si="21">G83</f>
        <v>600000</v>
      </c>
      <c r="H82" s="139">
        <f t="shared" si="21"/>
        <v>0</v>
      </c>
      <c r="I82" s="140">
        <f t="shared" si="21"/>
        <v>600000</v>
      </c>
      <c r="J82" s="141">
        <f t="shared" si="21"/>
        <v>0</v>
      </c>
      <c r="K82" s="142">
        <f t="shared" si="21"/>
        <v>0</v>
      </c>
      <c r="L82" s="142">
        <f t="shared" si="21"/>
        <v>0</v>
      </c>
      <c r="M82" s="142">
        <f t="shared" si="21"/>
        <v>0</v>
      </c>
      <c r="N82" s="301" t="s">
        <v>151</v>
      </c>
      <c r="O82" s="129" t="s">
        <v>54</v>
      </c>
      <c r="P82" s="137">
        <v>100</v>
      </c>
      <c r="Q82" s="137">
        <v>0</v>
      </c>
      <c r="R82" s="137">
        <v>100</v>
      </c>
      <c r="S82" s="137">
        <v>0</v>
      </c>
      <c r="T82" s="137">
        <v>100</v>
      </c>
      <c r="U82" s="137">
        <v>0</v>
      </c>
      <c r="V82" s="137">
        <v>0</v>
      </c>
      <c r="W82" s="145"/>
    </row>
    <row r="83" spans="1:23" s="92" customFormat="1" ht="50.25" customHeight="1" x14ac:dyDescent="0.2">
      <c r="A83" s="144"/>
      <c r="B83" s="187" t="s">
        <v>150</v>
      </c>
      <c r="C83" s="145">
        <v>2023</v>
      </c>
      <c r="D83" s="145">
        <v>2025</v>
      </c>
      <c r="E83" s="133" t="s">
        <v>20</v>
      </c>
      <c r="F83" s="146" t="s">
        <v>9</v>
      </c>
      <c r="G83" s="139">
        <f t="shared" ref="G83:M83" si="22">G84+G85</f>
        <v>600000</v>
      </c>
      <c r="H83" s="139">
        <f t="shared" si="22"/>
        <v>0</v>
      </c>
      <c r="I83" s="140">
        <f t="shared" si="22"/>
        <v>600000</v>
      </c>
      <c r="J83" s="141">
        <f t="shared" si="22"/>
        <v>0</v>
      </c>
      <c r="K83" s="142">
        <f t="shared" si="22"/>
        <v>0</v>
      </c>
      <c r="L83" s="142">
        <f t="shared" si="22"/>
        <v>0</v>
      </c>
      <c r="M83" s="142">
        <f t="shared" si="22"/>
        <v>0</v>
      </c>
      <c r="N83" s="302"/>
      <c r="O83" s="130"/>
      <c r="P83" s="137"/>
      <c r="Q83" s="137"/>
      <c r="R83" s="137"/>
      <c r="S83" s="137"/>
      <c r="T83" s="137"/>
      <c r="U83" s="137"/>
      <c r="V83" s="137"/>
      <c r="W83" s="145"/>
    </row>
    <row r="84" spans="1:23" s="92" customFormat="1" ht="33.75" x14ac:dyDescent="0.2">
      <c r="A84" s="144"/>
      <c r="B84" s="145"/>
      <c r="C84" s="145"/>
      <c r="D84" s="145"/>
      <c r="E84" s="152"/>
      <c r="F84" s="146" t="s">
        <v>10</v>
      </c>
      <c r="G84" s="147">
        <f>SUM(H84:M84)</f>
        <v>600000</v>
      </c>
      <c r="H84" s="139">
        <v>0</v>
      </c>
      <c r="I84" s="140">
        <v>600000</v>
      </c>
      <c r="J84" s="139">
        <v>0</v>
      </c>
      <c r="K84" s="142">
        <v>0</v>
      </c>
      <c r="L84" s="142">
        <v>0</v>
      </c>
      <c r="M84" s="142">
        <v>0</v>
      </c>
      <c r="N84" s="302"/>
      <c r="O84" s="130"/>
      <c r="P84" s="137"/>
      <c r="Q84" s="137"/>
      <c r="R84" s="137"/>
      <c r="S84" s="137"/>
      <c r="T84" s="137"/>
      <c r="U84" s="137"/>
      <c r="V84" s="137"/>
      <c r="W84" s="145"/>
    </row>
    <row r="85" spans="1:23" s="92" customFormat="1" ht="22.5" x14ac:dyDescent="0.2">
      <c r="A85" s="144"/>
      <c r="B85" s="145"/>
      <c r="C85" s="145"/>
      <c r="D85" s="145"/>
      <c r="E85" s="152"/>
      <c r="F85" s="146" t="s">
        <v>17</v>
      </c>
      <c r="G85" s="147">
        <f>SUM(H85:M85)</f>
        <v>0</v>
      </c>
      <c r="H85" s="139">
        <v>0</v>
      </c>
      <c r="I85" s="140">
        <v>0</v>
      </c>
      <c r="J85" s="141">
        <v>0</v>
      </c>
      <c r="K85" s="142">
        <v>0</v>
      </c>
      <c r="L85" s="142">
        <v>0</v>
      </c>
      <c r="M85" s="142">
        <v>0</v>
      </c>
      <c r="N85" s="302"/>
      <c r="O85" s="130"/>
      <c r="P85" s="137"/>
      <c r="Q85" s="137"/>
      <c r="R85" s="137"/>
      <c r="S85" s="137"/>
      <c r="T85" s="137"/>
      <c r="U85" s="137"/>
      <c r="V85" s="137"/>
      <c r="W85" s="145"/>
    </row>
    <row r="86" spans="1:23" s="92" customFormat="1" ht="77.25" customHeight="1" x14ac:dyDescent="0.2">
      <c r="A86" s="144"/>
      <c r="B86" s="132"/>
      <c r="C86" s="145"/>
      <c r="D86" s="145"/>
      <c r="E86" s="152"/>
      <c r="F86" s="146" t="s">
        <v>84</v>
      </c>
      <c r="G86" s="139"/>
      <c r="H86" s="153"/>
      <c r="I86" s="154"/>
      <c r="J86" s="155"/>
      <c r="K86" s="156"/>
      <c r="L86" s="156"/>
      <c r="M86" s="156"/>
      <c r="N86" s="303"/>
      <c r="O86" s="131"/>
      <c r="P86" s="137"/>
      <c r="Q86" s="137"/>
      <c r="R86" s="137"/>
      <c r="S86" s="137"/>
      <c r="T86" s="137"/>
      <c r="U86" s="137"/>
      <c r="V86" s="137"/>
      <c r="W86" s="145"/>
    </row>
    <row r="87" spans="1:23" s="67" customFormat="1" ht="20.25" customHeight="1" x14ac:dyDescent="0.2">
      <c r="A87" s="206" t="s">
        <v>44</v>
      </c>
      <c r="B87" s="192" t="s">
        <v>90</v>
      </c>
      <c r="C87" s="172"/>
      <c r="D87" s="172"/>
      <c r="E87" s="172"/>
      <c r="F87" s="172"/>
      <c r="G87" s="172"/>
      <c r="H87" s="172"/>
      <c r="I87" s="172"/>
      <c r="J87" s="172"/>
      <c r="K87" s="172"/>
      <c r="L87" s="197"/>
      <c r="M87" s="198"/>
      <c r="N87" s="304" t="s">
        <v>52</v>
      </c>
      <c r="O87" s="137" t="s">
        <v>52</v>
      </c>
      <c r="P87" s="137" t="s">
        <v>52</v>
      </c>
      <c r="Q87" s="137"/>
      <c r="R87" s="137" t="s">
        <v>52</v>
      </c>
      <c r="S87" s="137" t="s">
        <v>52</v>
      </c>
      <c r="T87" s="137" t="s">
        <v>52</v>
      </c>
      <c r="U87" s="137" t="s">
        <v>52</v>
      </c>
      <c r="V87" s="137" t="s">
        <v>52</v>
      </c>
      <c r="W87" s="143"/>
    </row>
    <row r="88" spans="1:23" s="67" customFormat="1" ht="12.75" customHeight="1" x14ac:dyDescent="0.2">
      <c r="A88" s="207"/>
      <c r="B88" s="208"/>
      <c r="C88" s="208"/>
      <c r="D88" s="208"/>
      <c r="E88" s="208"/>
      <c r="F88" s="208"/>
      <c r="G88" s="208"/>
      <c r="H88" s="208"/>
      <c r="I88" s="208"/>
      <c r="J88" s="208"/>
      <c r="K88" s="208"/>
      <c r="L88" s="208"/>
      <c r="M88" s="209"/>
      <c r="N88" s="304"/>
      <c r="O88" s="137"/>
      <c r="P88" s="137"/>
      <c r="Q88" s="137"/>
      <c r="R88" s="137"/>
      <c r="S88" s="137"/>
      <c r="T88" s="137"/>
      <c r="U88" s="137"/>
      <c r="V88" s="137"/>
      <c r="W88" s="143"/>
    </row>
    <row r="89" spans="1:23" s="67" customFormat="1" ht="14.25" customHeight="1" x14ac:dyDescent="0.2">
      <c r="A89" s="157" t="s">
        <v>91</v>
      </c>
      <c r="B89" s="158" t="s">
        <v>12</v>
      </c>
      <c r="C89" s="158"/>
      <c r="D89" s="158"/>
      <c r="E89" s="159"/>
      <c r="F89" s="146" t="s">
        <v>8</v>
      </c>
      <c r="G89" s="139">
        <f t="shared" ref="G89:M89" si="23">G90</f>
        <v>18558680.5</v>
      </c>
      <c r="H89" s="139">
        <f t="shared" si="23"/>
        <v>2928870.33</v>
      </c>
      <c r="I89" s="140">
        <f t="shared" si="23"/>
        <v>3011364.6399999997</v>
      </c>
      <c r="J89" s="141">
        <f t="shared" si="23"/>
        <v>3666860.35</v>
      </c>
      <c r="K89" s="142">
        <f t="shared" si="23"/>
        <v>3292409.7199999997</v>
      </c>
      <c r="L89" s="142">
        <f t="shared" si="23"/>
        <v>3084246.28</v>
      </c>
      <c r="M89" s="142">
        <f t="shared" si="23"/>
        <v>2574929.1800000002</v>
      </c>
      <c r="N89" s="304" t="s">
        <v>52</v>
      </c>
      <c r="O89" s="137" t="s">
        <v>52</v>
      </c>
      <c r="P89" s="137" t="s">
        <v>52</v>
      </c>
      <c r="Q89" s="137" t="s">
        <v>52</v>
      </c>
      <c r="R89" s="137" t="s">
        <v>52</v>
      </c>
      <c r="S89" s="137" t="s">
        <v>52</v>
      </c>
      <c r="T89" s="137" t="s">
        <v>52</v>
      </c>
      <c r="U89" s="137" t="s">
        <v>52</v>
      </c>
      <c r="V89" s="137" t="s">
        <v>52</v>
      </c>
      <c r="W89" s="143"/>
    </row>
    <row r="90" spans="1:23" s="67" customFormat="1" ht="33.75" customHeight="1" x14ac:dyDescent="0.2">
      <c r="A90" s="144"/>
      <c r="B90" s="185" t="s">
        <v>75</v>
      </c>
      <c r="C90" s="145"/>
      <c r="D90" s="145"/>
      <c r="E90" s="133" t="s">
        <v>20</v>
      </c>
      <c r="F90" s="146" t="s">
        <v>9</v>
      </c>
      <c r="G90" s="139">
        <f t="shared" ref="G90:M90" si="24">G91+G92</f>
        <v>18558680.5</v>
      </c>
      <c r="H90" s="139">
        <f t="shared" si="24"/>
        <v>2928870.33</v>
      </c>
      <c r="I90" s="140">
        <f t="shared" si="24"/>
        <v>3011364.6399999997</v>
      </c>
      <c r="J90" s="141">
        <f t="shared" si="24"/>
        <v>3666860.35</v>
      </c>
      <c r="K90" s="142">
        <f t="shared" si="24"/>
        <v>3292409.7199999997</v>
      </c>
      <c r="L90" s="142">
        <f t="shared" si="24"/>
        <v>3084246.28</v>
      </c>
      <c r="M90" s="142">
        <f t="shared" si="24"/>
        <v>2574929.1800000002</v>
      </c>
      <c r="N90" s="304"/>
      <c r="O90" s="137"/>
      <c r="P90" s="137"/>
      <c r="Q90" s="137"/>
      <c r="R90" s="137"/>
      <c r="S90" s="137"/>
      <c r="T90" s="137"/>
      <c r="U90" s="137"/>
      <c r="V90" s="137"/>
      <c r="W90" s="143"/>
    </row>
    <row r="91" spans="1:23" s="67" customFormat="1" ht="36" customHeight="1" x14ac:dyDescent="0.2">
      <c r="A91" s="144"/>
      <c r="B91" s="185"/>
      <c r="C91" s="145"/>
      <c r="D91" s="145"/>
      <c r="E91" s="152"/>
      <c r="F91" s="146" t="s">
        <v>10</v>
      </c>
      <c r="G91" s="147">
        <f>SUM(H91:M91)</f>
        <v>18558680.5</v>
      </c>
      <c r="H91" s="139">
        <f>H96+H101+H106+H111+H116</f>
        <v>2928870.33</v>
      </c>
      <c r="I91" s="140">
        <f t="shared" ref="I91:M91" si="25">I96+I101+I106+I111+I116</f>
        <v>3011364.6399999997</v>
      </c>
      <c r="J91" s="141">
        <f t="shared" si="25"/>
        <v>3666860.35</v>
      </c>
      <c r="K91" s="142">
        <f t="shared" si="25"/>
        <v>3292409.7199999997</v>
      </c>
      <c r="L91" s="142">
        <f>L96+L101+L106+L111+L116</f>
        <v>3084246.28</v>
      </c>
      <c r="M91" s="142">
        <f t="shared" si="25"/>
        <v>2574929.1800000002</v>
      </c>
      <c r="N91" s="304"/>
      <c r="O91" s="137"/>
      <c r="P91" s="137"/>
      <c r="Q91" s="137"/>
      <c r="R91" s="137"/>
      <c r="S91" s="137"/>
      <c r="T91" s="137"/>
      <c r="U91" s="137"/>
      <c r="V91" s="137"/>
      <c r="W91" s="143"/>
    </row>
    <row r="92" spans="1:23" s="67" customFormat="1" ht="33.75" customHeight="1" x14ac:dyDescent="0.2">
      <c r="A92" s="144"/>
      <c r="B92" s="170"/>
      <c r="C92" s="145"/>
      <c r="D92" s="145"/>
      <c r="E92" s="152"/>
      <c r="F92" s="146" t="s">
        <v>17</v>
      </c>
      <c r="G92" s="147">
        <f>SUM(H92:M92)</f>
        <v>0</v>
      </c>
      <c r="H92" s="148"/>
      <c r="I92" s="149"/>
      <c r="J92" s="151"/>
      <c r="K92" s="150"/>
      <c r="L92" s="150"/>
      <c r="M92" s="150"/>
      <c r="N92" s="304"/>
      <c r="O92" s="137"/>
      <c r="P92" s="137"/>
      <c r="Q92" s="137"/>
      <c r="R92" s="137"/>
      <c r="S92" s="137"/>
      <c r="T92" s="137"/>
      <c r="U92" s="137"/>
      <c r="V92" s="137"/>
      <c r="W92" s="143"/>
    </row>
    <row r="93" spans="1:23" s="67" customFormat="1" ht="33.75" x14ac:dyDescent="0.2">
      <c r="A93" s="144"/>
      <c r="B93" s="145"/>
      <c r="C93" s="145"/>
      <c r="D93" s="145"/>
      <c r="E93" s="152"/>
      <c r="F93" s="146" t="s">
        <v>84</v>
      </c>
      <c r="G93" s="139"/>
      <c r="H93" s="148"/>
      <c r="I93" s="149"/>
      <c r="J93" s="151"/>
      <c r="K93" s="150"/>
      <c r="L93" s="150"/>
      <c r="M93" s="150"/>
      <c r="N93" s="304"/>
      <c r="O93" s="137"/>
      <c r="P93" s="137"/>
      <c r="Q93" s="137"/>
      <c r="R93" s="137"/>
      <c r="S93" s="137"/>
      <c r="T93" s="137"/>
      <c r="U93" s="137"/>
      <c r="V93" s="137"/>
      <c r="W93" s="143"/>
    </row>
    <row r="94" spans="1:23" s="39" customFormat="1" ht="19.5" customHeight="1" x14ac:dyDescent="0.15">
      <c r="A94" s="201" t="s">
        <v>92</v>
      </c>
      <c r="B94" s="160" t="s">
        <v>25</v>
      </c>
      <c r="C94" s="202"/>
      <c r="D94" s="180"/>
      <c r="E94" s="203"/>
      <c r="F94" s="146" t="s">
        <v>8</v>
      </c>
      <c r="G94" s="139">
        <f t="shared" ref="G94:M94" si="26">G96+G97</f>
        <v>16806630.100000001</v>
      </c>
      <c r="H94" s="139">
        <f t="shared" si="26"/>
        <v>2372547.06</v>
      </c>
      <c r="I94" s="140">
        <f t="shared" si="26"/>
        <v>2494355.7599999998</v>
      </c>
      <c r="J94" s="141">
        <f t="shared" si="26"/>
        <v>3141051.46</v>
      </c>
      <c r="K94" s="142">
        <f t="shared" si="26"/>
        <v>3238872.84</v>
      </c>
      <c r="L94" s="142">
        <f t="shared" si="26"/>
        <v>3026813.4</v>
      </c>
      <c r="M94" s="142">
        <f t="shared" si="26"/>
        <v>2532989.58</v>
      </c>
      <c r="N94" s="301" t="s">
        <v>124</v>
      </c>
      <c r="O94" s="129" t="s">
        <v>54</v>
      </c>
      <c r="P94" s="137">
        <v>100</v>
      </c>
      <c r="Q94" s="137">
        <v>100</v>
      </c>
      <c r="R94" s="137">
        <v>100</v>
      </c>
      <c r="S94" s="137">
        <v>100</v>
      </c>
      <c r="T94" s="137">
        <v>100</v>
      </c>
      <c r="U94" s="137">
        <v>100</v>
      </c>
      <c r="V94" s="137">
        <v>100</v>
      </c>
      <c r="W94" s="184"/>
    </row>
    <row r="95" spans="1:23" s="67" customFormat="1" ht="96.75" customHeight="1" x14ac:dyDescent="0.2">
      <c r="A95" s="144"/>
      <c r="B95" s="187" t="s">
        <v>72</v>
      </c>
      <c r="C95" s="145">
        <v>2022</v>
      </c>
      <c r="D95" s="145">
        <v>2027</v>
      </c>
      <c r="E95" s="133" t="s">
        <v>20</v>
      </c>
      <c r="F95" s="146" t="s">
        <v>9</v>
      </c>
      <c r="G95" s="139">
        <f t="shared" ref="G95:M95" si="27">G96+G97</f>
        <v>16806630.100000001</v>
      </c>
      <c r="H95" s="139">
        <f t="shared" si="27"/>
        <v>2372547.06</v>
      </c>
      <c r="I95" s="140">
        <f t="shared" si="27"/>
        <v>2494355.7599999998</v>
      </c>
      <c r="J95" s="141">
        <f t="shared" si="27"/>
        <v>3141051.46</v>
      </c>
      <c r="K95" s="142">
        <f t="shared" si="27"/>
        <v>3238872.84</v>
      </c>
      <c r="L95" s="142">
        <f t="shared" si="27"/>
        <v>3026813.4</v>
      </c>
      <c r="M95" s="142">
        <f t="shared" si="27"/>
        <v>2532989.58</v>
      </c>
      <c r="N95" s="302"/>
      <c r="O95" s="130"/>
      <c r="P95" s="137"/>
      <c r="Q95" s="137"/>
      <c r="R95" s="137"/>
      <c r="S95" s="137"/>
      <c r="T95" s="137"/>
      <c r="U95" s="137"/>
      <c r="V95" s="137"/>
      <c r="W95" s="143"/>
    </row>
    <row r="96" spans="1:23" s="67" customFormat="1" ht="40.5" customHeight="1" x14ac:dyDescent="0.2">
      <c r="A96" s="144"/>
      <c r="B96" s="145"/>
      <c r="C96" s="145"/>
      <c r="D96" s="145"/>
      <c r="E96" s="145"/>
      <c r="F96" s="146" t="s">
        <v>10</v>
      </c>
      <c r="G96" s="147">
        <f>SUM(H96:M96)</f>
        <v>16806630.100000001</v>
      </c>
      <c r="H96" s="139">
        <v>2372547.06</v>
      </c>
      <c r="I96" s="140">
        <v>2494355.7599999998</v>
      </c>
      <c r="J96" s="139">
        <v>3141051.46</v>
      </c>
      <c r="K96" s="142">
        <v>3238872.84</v>
      </c>
      <c r="L96" s="142">
        <v>3026813.4</v>
      </c>
      <c r="M96" s="142">
        <v>2532989.58</v>
      </c>
      <c r="N96" s="302"/>
      <c r="O96" s="130"/>
      <c r="P96" s="137"/>
      <c r="Q96" s="137"/>
      <c r="R96" s="137"/>
      <c r="S96" s="137"/>
      <c r="T96" s="137"/>
      <c r="U96" s="137"/>
      <c r="V96" s="137"/>
      <c r="W96" s="143"/>
    </row>
    <row r="97" spans="1:45" s="67" customFormat="1" ht="27" customHeight="1" x14ac:dyDescent="0.2">
      <c r="A97" s="144"/>
      <c r="B97" s="145"/>
      <c r="C97" s="210"/>
      <c r="D97" s="145"/>
      <c r="E97" s="145"/>
      <c r="F97" s="146" t="s">
        <v>17</v>
      </c>
      <c r="G97" s="139"/>
      <c r="H97" s="139"/>
      <c r="I97" s="140"/>
      <c r="J97" s="141"/>
      <c r="K97" s="142"/>
      <c r="L97" s="142"/>
      <c r="M97" s="142"/>
      <c r="N97" s="302"/>
      <c r="O97" s="130"/>
      <c r="P97" s="137"/>
      <c r="Q97" s="137"/>
      <c r="R97" s="137"/>
      <c r="S97" s="137"/>
      <c r="T97" s="137"/>
      <c r="U97" s="137"/>
      <c r="V97" s="137"/>
      <c r="W97" s="143"/>
    </row>
    <row r="98" spans="1:45" s="67" customFormat="1" ht="33.75" customHeight="1" x14ac:dyDescent="0.2">
      <c r="A98" s="144"/>
      <c r="B98" s="145"/>
      <c r="C98" s="145"/>
      <c r="D98" s="145"/>
      <c r="E98" s="145"/>
      <c r="F98" s="146" t="s">
        <v>84</v>
      </c>
      <c r="G98" s="139"/>
      <c r="H98" s="148"/>
      <c r="I98" s="149"/>
      <c r="J98" s="151"/>
      <c r="K98" s="150"/>
      <c r="L98" s="150"/>
      <c r="M98" s="150"/>
      <c r="N98" s="303"/>
      <c r="O98" s="131"/>
      <c r="P98" s="137"/>
      <c r="Q98" s="137"/>
      <c r="R98" s="137"/>
      <c r="S98" s="137"/>
      <c r="T98" s="137"/>
      <c r="U98" s="137"/>
      <c r="V98" s="137"/>
      <c r="W98" s="143"/>
    </row>
    <row r="99" spans="1:45" s="67" customFormat="1" ht="12.75" customHeight="1" x14ac:dyDescent="0.2">
      <c r="A99" s="157" t="s">
        <v>93</v>
      </c>
      <c r="B99" s="160" t="s">
        <v>25</v>
      </c>
      <c r="C99" s="158"/>
      <c r="D99" s="158"/>
      <c r="E99" s="159"/>
      <c r="F99" s="146" t="s">
        <v>8</v>
      </c>
      <c r="G99" s="139">
        <f t="shared" ref="G99:M99" si="28">G100</f>
        <v>26200</v>
      </c>
      <c r="H99" s="139">
        <f t="shared" si="28"/>
        <v>4200</v>
      </c>
      <c r="I99" s="140">
        <f t="shared" si="28"/>
        <v>4000</v>
      </c>
      <c r="J99" s="141">
        <f t="shared" si="28"/>
        <v>6000</v>
      </c>
      <c r="K99" s="142">
        <f t="shared" si="28"/>
        <v>2000</v>
      </c>
      <c r="L99" s="142">
        <f t="shared" si="28"/>
        <v>6000</v>
      </c>
      <c r="M99" s="142">
        <f t="shared" si="28"/>
        <v>4000</v>
      </c>
      <c r="N99" s="301" t="s">
        <v>62</v>
      </c>
      <c r="O99" s="129" t="s">
        <v>54</v>
      </c>
      <c r="P99" s="137">
        <v>100</v>
      </c>
      <c r="Q99" s="137">
        <v>100</v>
      </c>
      <c r="R99" s="137">
        <v>100</v>
      </c>
      <c r="S99" s="137">
        <v>100</v>
      </c>
      <c r="T99" s="137">
        <v>100</v>
      </c>
      <c r="U99" s="137">
        <v>100</v>
      </c>
      <c r="V99" s="137">
        <v>100</v>
      </c>
      <c r="W99" s="143"/>
    </row>
    <row r="100" spans="1:45" s="67" customFormat="1" ht="45.75" customHeight="1" x14ac:dyDescent="0.2">
      <c r="A100" s="144"/>
      <c r="B100" s="185" t="s">
        <v>76</v>
      </c>
      <c r="C100" s="145">
        <v>2022</v>
      </c>
      <c r="D100" s="145">
        <v>2027</v>
      </c>
      <c r="E100" s="133" t="s">
        <v>20</v>
      </c>
      <c r="F100" s="146" t="s">
        <v>9</v>
      </c>
      <c r="G100" s="139">
        <f>G101+G102</f>
        <v>26200</v>
      </c>
      <c r="H100" s="139">
        <f t="shared" ref="H100:M100" si="29">H101+H102</f>
        <v>4200</v>
      </c>
      <c r="I100" s="140">
        <f t="shared" si="29"/>
        <v>4000</v>
      </c>
      <c r="J100" s="141">
        <f t="shared" si="29"/>
        <v>6000</v>
      </c>
      <c r="K100" s="142">
        <f t="shared" si="29"/>
        <v>2000</v>
      </c>
      <c r="L100" s="142">
        <f t="shared" si="29"/>
        <v>6000</v>
      </c>
      <c r="M100" s="142">
        <f t="shared" si="29"/>
        <v>4000</v>
      </c>
      <c r="N100" s="302"/>
      <c r="O100" s="130"/>
      <c r="P100" s="137"/>
      <c r="Q100" s="137"/>
      <c r="R100" s="137"/>
      <c r="S100" s="137"/>
      <c r="T100" s="137"/>
      <c r="U100" s="137"/>
      <c r="V100" s="137"/>
      <c r="W100" s="143"/>
    </row>
    <row r="101" spans="1:45" s="67" customFormat="1" ht="33.75" x14ac:dyDescent="0.2">
      <c r="A101" s="144"/>
      <c r="B101" s="170"/>
      <c r="C101" s="210"/>
      <c r="D101" s="145"/>
      <c r="E101" s="145"/>
      <c r="F101" s="146" t="s">
        <v>10</v>
      </c>
      <c r="G101" s="147">
        <f>SUM(H101:M101)</f>
        <v>26200</v>
      </c>
      <c r="H101" s="148">
        <v>4200</v>
      </c>
      <c r="I101" s="149">
        <v>4000</v>
      </c>
      <c r="J101" s="148">
        <v>6000</v>
      </c>
      <c r="K101" s="150">
        <v>2000</v>
      </c>
      <c r="L101" s="150">
        <v>6000</v>
      </c>
      <c r="M101" s="150">
        <v>4000</v>
      </c>
      <c r="N101" s="302"/>
      <c r="O101" s="130"/>
      <c r="P101" s="137"/>
      <c r="Q101" s="137"/>
      <c r="R101" s="137"/>
      <c r="S101" s="137"/>
      <c r="T101" s="137"/>
      <c r="U101" s="137"/>
      <c r="V101" s="137"/>
      <c r="W101" s="143"/>
    </row>
    <row r="102" spans="1:45" s="67" customFormat="1" ht="22.5" x14ac:dyDescent="0.2">
      <c r="A102" s="144"/>
      <c r="B102" s="211"/>
      <c r="C102" s="210"/>
      <c r="D102" s="145"/>
      <c r="E102" s="145"/>
      <c r="F102" s="146" t="s">
        <v>17</v>
      </c>
      <c r="G102" s="139"/>
      <c r="H102" s="148"/>
      <c r="I102" s="149"/>
      <c r="J102" s="151"/>
      <c r="K102" s="150"/>
      <c r="L102" s="150"/>
      <c r="M102" s="150"/>
      <c r="N102" s="302"/>
      <c r="O102" s="130"/>
      <c r="P102" s="137"/>
      <c r="Q102" s="137"/>
      <c r="R102" s="137"/>
      <c r="S102" s="137"/>
      <c r="T102" s="137"/>
      <c r="U102" s="137"/>
      <c r="V102" s="137"/>
      <c r="W102" s="143"/>
    </row>
    <row r="103" spans="1:45" s="67" customFormat="1" ht="33" customHeight="1" x14ac:dyDescent="0.2">
      <c r="A103" s="144"/>
      <c r="B103" s="211"/>
      <c r="C103" s="145"/>
      <c r="D103" s="145"/>
      <c r="E103" s="145"/>
      <c r="F103" s="146" t="s">
        <v>84</v>
      </c>
      <c r="G103" s="139"/>
      <c r="H103" s="153"/>
      <c r="I103" s="154"/>
      <c r="J103" s="155"/>
      <c r="K103" s="156"/>
      <c r="L103" s="156"/>
      <c r="M103" s="156"/>
      <c r="N103" s="303"/>
      <c r="O103" s="131"/>
      <c r="P103" s="137"/>
      <c r="Q103" s="137"/>
      <c r="R103" s="137"/>
      <c r="S103" s="137"/>
      <c r="T103" s="137"/>
      <c r="U103" s="137"/>
      <c r="V103" s="137"/>
      <c r="W103" s="143"/>
    </row>
    <row r="104" spans="1:45" s="93" customFormat="1" ht="19.5" customHeight="1" x14ac:dyDescent="0.2">
      <c r="A104" s="157" t="s">
        <v>94</v>
      </c>
      <c r="B104" s="160" t="s">
        <v>25</v>
      </c>
      <c r="C104" s="158"/>
      <c r="D104" s="158"/>
      <c r="E104" s="159"/>
      <c r="F104" s="146" t="s">
        <v>8</v>
      </c>
      <c r="G104" s="139">
        <f>G106+G107</f>
        <v>30104</v>
      </c>
      <c r="H104" s="139">
        <f t="shared" ref="H104:M104" si="30">H105</f>
        <v>0</v>
      </c>
      <c r="I104" s="140">
        <f t="shared" si="30"/>
        <v>0</v>
      </c>
      <c r="J104" s="141">
        <f t="shared" si="30"/>
        <v>0</v>
      </c>
      <c r="K104" s="142">
        <f t="shared" si="30"/>
        <v>30104</v>
      </c>
      <c r="L104" s="142">
        <f t="shared" si="30"/>
        <v>0</v>
      </c>
      <c r="M104" s="142">
        <f t="shared" si="30"/>
        <v>0</v>
      </c>
      <c r="N104" s="301" t="s">
        <v>63</v>
      </c>
      <c r="O104" s="129" t="s">
        <v>56</v>
      </c>
      <c r="P104" s="137">
        <f>V104+Q104+R104+S104+U104+T104</f>
        <v>1</v>
      </c>
      <c r="Q104" s="137">
        <v>0</v>
      </c>
      <c r="R104" s="137">
        <v>0</v>
      </c>
      <c r="S104" s="137">
        <v>0</v>
      </c>
      <c r="T104" s="137">
        <v>1</v>
      </c>
      <c r="U104" s="137">
        <v>0</v>
      </c>
      <c r="V104" s="137">
        <v>0</v>
      </c>
      <c r="W104" s="143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</row>
    <row r="105" spans="1:45" s="91" customFormat="1" ht="38.25" customHeight="1" x14ac:dyDescent="0.2">
      <c r="A105" s="144"/>
      <c r="B105" s="212" t="s">
        <v>77</v>
      </c>
      <c r="C105" s="145">
        <v>2025</v>
      </c>
      <c r="D105" s="145">
        <v>2025</v>
      </c>
      <c r="E105" s="133" t="s">
        <v>20</v>
      </c>
      <c r="F105" s="146" t="s">
        <v>9</v>
      </c>
      <c r="G105" s="139">
        <f t="shared" ref="G105:M105" si="31">G106+G107</f>
        <v>30104</v>
      </c>
      <c r="H105" s="139">
        <f t="shared" si="31"/>
        <v>0</v>
      </c>
      <c r="I105" s="140">
        <f t="shared" si="31"/>
        <v>0</v>
      </c>
      <c r="J105" s="141">
        <f t="shared" si="31"/>
        <v>0</v>
      </c>
      <c r="K105" s="142">
        <f t="shared" si="31"/>
        <v>30104</v>
      </c>
      <c r="L105" s="142">
        <f t="shared" si="31"/>
        <v>0</v>
      </c>
      <c r="M105" s="142">
        <f t="shared" si="31"/>
        <v>0</v>
      </c>
      <c r="N105" s="302"/>
      <c r="O105" s="130"/>
      <c r="P105" s="137"/>
      <c r="Q105" s="137"/>
      <c r="R105" s="137"/>
      <c r="S105" s="137"/>
      <c r="T105" s="137"/>
      <c r="U105" s="137"/>
      <c r="V105" s="137"/>
      <c r="W105" s="143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</row>
    <row r="106" spans="1:45" s="91" customFormat="1" ht="33.75" x14ac:dyDescent="0.2">
      <c r="A106" s="144"/>
      <c r="B106" s="133"/>
      <c r="C106" s="210"/>
      <c r="D106" s="145"/>
      <c r="E106" s="145"/>
      <c r="F106" s="146" t="s">
        <v>10</v>
      </c>
      <c r="G106" s="147">
        <f>SUM(H106:M106)</f>
        <v>30104</v>
      </c>
      <c r="H106" s="139">
        <v>0</v>
      </c>
      <c r="I106" s="140">
        <v>0</v>
      </c>
      <c r="J106" s="139">
        <v>0</v>
      </c>
      <c r="K106" s="142">
        <v>30104</v>
      </c>
      <c r="L106" s="142">
        <v>0</v>
      </c>
      <c r="M106" s="142">
        <v>0</v>
      </c>
      <c r="N106" s="302"/>
      <c r="O106" s="130"/>
      <c r="P106" s="137"/>
      <c r="Q106" s="137"/>
      <c r="R106" s="137"/>
      <c r="S106" s="137"/>
      <c r="T106" s="137"/>
      <c r="U106" s="137"/>
      <c r="V106" s="137"/>
      <c r="W106" s="143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</row>
    <row r="107" spans="1:45" s="91" customFormat="1" ht="22.5" x14ac:dyDescent="0.2">
      <c r="A107" s="144"/>
      <c r="B107" s="145"/>
      <c r="C107" s="210"/>
      <c r="D107" s="145"/>
      <c r="E107" s="145"/>
      <c r="F107" s="146" t="s">
        <v>17</v>
      </c>
      <c r="G107" s="139"/>
      <c r="H107" s="148"/>
      <c r="I107" s="149"/>
      <c r="J107" s="151"/>
      <c r="K107" s="150"/>
      <c r="L107" s="150"/>
      <c r="M107" s="150"/>
      <c r="N107" s="302"/>
      <c r="O107" s="130"/>
      <c r="P107" s="137"/>
      <c r="Q107" s="137"/>
      <c r="R107" s="137"/>
      <c r="S107" s="137"/>
      <c r="T107" s="137"/>
      <c r="U107" s="137"/>
      <c r="V107" s="137"/>
      <c r="W107" s="143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</row>
    <row r="108" spans="1:45" s="91" customFormat="1" ht="33.75" x14ac:dyDescent="0.2">
      <c r="A108" s="144"/>
      <c r="B108" s="132"/>
      <c r="C108" s="145"/>
      <c r="D108" s="145"/>
      <c r="E108" s="145"/>
      <c r="F108" s="146" t="s">
        <v>84</v>
      </c>
      <c r="G108" s="139"/>
      <c r="H108" s="153"/>
      <c r="I108" s="154"/>
      <c r="J108" s="155"/>
      <c r="K108" s="156"/>
      <c r="L108" s="156"/>
      <c r="M108" s="156"/>
      <c r="N108" s="303"/>
      <c r="O108" s="131"/>
      <c r="P108" s="137"/>
      <c r="Q108" s="137"/>
      <c r="R108" s="137"/>
      <c r="S108" s="137"/>
      <c r="T108" s="137"/>
      <c r="U108" s="137"/>
      <c r="V108" s="137"/>
      <c r="W108" s="143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</row>
    <row r="109" spans="1:45" s="93" customFormat="1" ht="21.75" customHeight="1" x14ac:dyDescent="0.2">
      <c r="A109" s="157" t="s">
        <v>120</v>
      </c>
      <c r="B109" s="160" t="s">
        <v>25</v>
      </c>
      <c r="C109" s="158"/>
      <c r="D109" s="158"/>
      <c r="E109" s="159"/>
      <c r="F109" s="146" t="s">
        <v>8</v>
      </c>
      <c r="G109" s="139">
        <f>G110</f>
        <v>957201.32</v>
      </c>
      <c r="H109" s="139">
        <f t="shared" ref="H109:M109" si="32">H111+H112</f>
        <v>250100.19</v>
      </c>
      <c r="I109" s="140">
        <f t="shared" si="32"/>
        <v>272432.88</v>
      </c>
      <c r="J109" s="141">
        <f t="shared" si="32"/>
        <v>399362.89</v>
      </c>
      <c r="K109" s="142">
        <f t="shared" si="32"/>
        <v>2432.88</v>
      </c>
      <c r="L109" s="142">
        <f t="shared" si="32"/>
        <v>2432.88</v>
      </c>
      <c r="M109" s="142">
        <f t="shared" si="32"/>
        <v>30439.599999999999</v>
      </c>
      <c r="N109" s="301" t="s">
        <v>64</v>
      </c>
      <c r="O109" s="161" t="s">
        <v>54</v>
      </c>
      <c r="P109" s="137">
        <v>100</v>
      </c>
      <c r="Q109" s="137">
        <v>100</v>
      </c>
      <c r="R109" s="137">
        <v>100</v>
      </c>
      <c r="S109" s="137">
        <v>100</v>
      </c>
      <c r="T109" s="137">
        <v>100</v>
      </c>
      <c r="U109" s="137">
        <v>100</v>
      </c>
      <c r="V109" s="137">
        <v>100</v>
      </c>
      <c r="W109" s="143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</row>
    <row r="110" spans="1:45" s="91" customFormat="1" ht="45" x14ac:dyDescent="0.2">
      <c r="A110" s="144"/>
      <c r="B110" s="100" t="s">
        <v>169</v>
      </c>
      <c r="C110" s="145">
        <v>2022</v>
      </c>
      <c r="D110" s="145">
        <v>2027</v>
      </c>
      <c r="E110" s="133" t="s">
        <v>20</v>
      </c>
      <c r="F110" s="146" t="s">
        <v>9</v>
      </c>
      <c r="G110" s="139">
        <f>G111</f>
        <v>957201.32</v>
      </c>
      <c r="H110" s="139">
        <f t="shared" ref="H110:M110" si="33">H111+H112</f>
        <v>250100.19</v>
      </c>
      <c r="I110" s="140">
        <f t="shared" si="33"/>
        <v>272432.88</v>
      </c>
      <c r="J110" s="141">
        <f t="shared" si="33"/>
        <v>399362.89</v>
      </c>
      <c r="K110" s="142">
        <f t="shared" si="33"/>
        <v>2432.88</v>
      </c>
      <c r="L110" s="142">
        <f t="shared" si="33"/>
        <v>2432.88</v>
      </c>
      <c r="M110" s="142">
        <f t="shared" si="33"/>
        <v>30439.599999999999</v>
      </c>
      <c r="N110" s="302"/>
      <c r="O110" s="162"/>
      <c r="P110" s="137"/>
      <c r="Q110" s="137"/>
      <c r="R110" s="137"/>
      <c r="S110" s="137"/>
      <c r="T110" s="137"/>
      <c r="U110" s="137"/>
      <c r="V110" s="137"/>
      <c r="W110" s="143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</row>
    <row r="111" spans="1:45" s="91" customFormat="1" ht="33.75" x14ac:dyDescent="0.2">
      <c r="A111" s="144"/>
      <c r="B111" s="132"/>
      <c r="C111" s="145"/>
      <c r="D111" s="145"/>
      <c r="E111" s="152"/>
      <c r="F111" s="146" t="s">
        <v>10</v>
      </c>
      <c r="G111" s="147">
        <f>SUM(H111:M111)</f>
        <v>957201.32</v>
      </c>
      <c r="H111" s="139">
        <f>236315.16+13785.03</f>
        <v>250100.19</v>
      </c>
      <c r="I111" s="140">
        <f>259946.64+12486.24</f>
        <v>272432.88</v>
      </c>
      <c r="J111" s="139">
        <v>399362.89</v>
      </c>
      <c r="K111" s="142">
        <v>2432.88</v>
      </c>
      <c r="L111" s="142">
        <v>2432.88</v>
      </c>
      <c r="M111" s="142">
        <v>30439.599999999999</v>
      </c>
      <c r="N111" s="302"/>
      <c r="O111" s="162"/>
      <c r="P111" s="137"/>
      <c r="Q111" s="137"/>
      <c r="R111" s="137"/>
      <c r="S111" s="137"/>
      <c r="T111" s="137"/>
      <c r="U111" s="137"/>
      <c r="V111" s="137"/>
      <c r="W111" s="143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</row>
    <row r="112" spans="1:45" s="91" customFormat="1" ht="22.5" x14ac:dyDescent="0.2">
      <c r="A112" s="144"/>
      <c r="B112" s="132"/>
      <c r="C112" s="145"/>
      <c r="D112" s="145"/>
      <c r="E112" s="152"/>
      <c r="F112" s="146" t="s">
        <v>17</v>
      </c>
      <c r="G112" s="139"/>
      <c r="H112" s="139"/>
      <c r="I112" s="140"/>
      <c r="J112" s="141"/>
      <c r="K112" s="142"/>
      <c r="L112" s="142"/>
      <c r="M112" s="142"/>
      <c r="N112" s="302"/>
      <c r="O112" s="162"/>
      <c r="P112" s="137"/>
      <c r="Q112" s="137"/>
      <c r="R112" s="137"/>
      <c r="S112" s="137"/>
      <c r="T112" s="137"/>
      <c r="U112" s="137"/>
      <c r="V112" s="137"/>
      <c r="W112" s="143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</row>
    <row r="113" spans="1:45" s="91" customFormat="1" ht="33.75" x14ac:dyDescent="0.2">
      <c r="A113" s="144"/>
      <c r="B113" s="132"/>
      <c r="C113" s="145"/>
      <c r="D113" s="145"/>
      <c r="E113" s="152"/>
      <c r="F113" s="146" t="s">
        <v>84</v>
      </c>
      <c r="G113" s="139"/>
      <c r="H113" s="148"/>
      <c r="I113" s="149"/>
      <c r="J113" s="151"/>
      <c r="K113" s="150"/>
      <c r="L113" s="150"/>
      <c r="M113" s="150"/>
      <c r="N113" s="302"/>
      <c r="O113" s="162"/>
      <c r="P113" s="137"/>
      <c r="Q113" s="137"/>
      <c r="R113" s="137"/>
      <c r="S113" s="137"/>
      <c r="T113" s="137"/>
      <c r="U113" s="137"/>
      <c r="V113" s="137"/>
      <c r="W113" s="143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</row>
    <row r="114" spans="1:45" s="94" customFormat="1" ht="19.5" customHeight="1" x14ac:dyDescent="0.15">
      <c r="A114" s="201" t="s">
        <v>121</v>
      </c>
      <c r="B114" s="160" t="s">
        <v>25</v>
      </c>
      <c r="C114" s="202"/>
      <c r="D114" s="180"/>
      <c r="E114" s="203"/>
      <c r="F114" s="146" t="s">
        <v>8</v>
      </c>
      <c r="G114" s="139">
        <f t="shared" ref="G114:M114" si="34">G116+G117</f>
        <v>738545.08000000007</v>
      </c>
      <c r="H114" s="139">
        <f t="shared" si="34"/>
        <v>302023.08</v>
      </c>
      <c r="I114" s="140">
        <f t="shared" si="34"/>
        <v>240576</v>
      </c>
      <c r="J114" s="141">
        <f t="shared" si="34"/>
        <v>120446</v>
      </c>
      <c r="K114" s="142">
        <f t="shared" si="34"/>
        <v>19000</v>
      </c>
      <c r="L114" s="142">
        <f t="shared" si="34"/>
        <v>49000</v>
      </c>
      <c r="M114" s="142">
        <f t="shared" si="34"/>
        <v>7500</v>
      </c>
      <c r="N114" s="312" t="s">
        <v>65</v>
      </c>
      <c r="O114" s="161" t="s">
        <v>54</v>
      </c>
      <c r="P114" s="137">
        <v>100</v>
      </c>
      <c r="Q114" s="137">
        <v>100</v>
      </c>
      <c r="R114" s="137">
        <v>100</v>
      </c>
      <c r="S114" s="137">
        <v>100</v>
      </c>
      <c r="T114" s="137">
        <v>100</v>
      </c>
      <c r="U114" s="137">
        <v>100</v>
      </c>
      <c r="V114" s="137">
        <v>100</v>
      </c>
      <c r="W114" s="184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</row>
    <row r="115" spans="1:45" s="91" customFormat="1" ht="114" customHeight="1" x14ac:dyDescent="0.2">
      <c r="A115" s="144"/>
      <c r="B115" s="187" t="s">
        <v>28</v>
      </c>
      <c r="C115" s="145">
        <v>2022</v>
      </c>
      <c r="D115" s="145">
        <v>2027</v>
      </c>
      <c r="E115" s="133" t="s">
        <v>20</v>
      </c>
      <c r="F115" s="146" t="s">
        <v>9</v>
      </c>
      <c r="G115" s="139">
        <f t="shared" ref="G115:M115" si="35">G116+G117</f>
        <v>738545.08000000007</v>
      </c>
      <c r="H115" s="139">
        <f t="shared" si="35"/>
        <v>302023.08</v>
      </c>
      <c r="I115" s="140">
        <f t="shared" si="35"/>
        <v>240576</v>
      </c>
      <c r="J115" s="141">
        <f t="shared" si="35"/>
        <v>120446</v>
      </c>
      <c r="K115" s="142">
        <f t="shared" si="35"/>
        <v>19000</v>
      </c>
      <c r="L115" s="142">
        <f t="shared" si="35"/>
        <v>49000</v>
      </c>
      <c r="M115" s="142">
        <f t="shared" si="35"/>
        <v>7500</v>
      </c>
      <c r="N115" s="313"/>
      <c r="O115" s="162"/>
      <c r="P115" s="137"/>
      <c r="Q115" s="137"/>
      <c r="R115" s="137"/>
      <c r="S115" s="137"/>
      <c r="T115" s="137"/>
      <c r="U115" s="137"/>
      <c r="V115" s="137"/>
      <c r="W115" s="143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</row>
    <row r="116" spans="1:45" s="91" customFormat="1" ht="33.75" x14ac:dyDescent="0.2">
      <c r="A116" s="144"/>
      <c r="B116" s="145"/>
      <c r="C116" s="145"/>
      <c r="D116" s="145"/>
      <c r="E116" s="152"/>
      <c r="F116" s="146" t="s">
        <v>10</v>
      </c>
      <c r="G116" s="147">
        <f>SUM(H116:M116)</f>
        <v>738545.08000000007</v>
      </c>
      <c r="H116" s="148">
        <v>302023.08</v>
      </c>
      <c r="I116" s="149">
        <v>240576</v>
      </c>
      <c r="J116" s="148">
        <v>120446</v>
      </c>
      <c r="K116" s="150">
        <v>19000</v>
      </c>
      <c r="L116" s="150">
        <v>49000</v>
      </c>
      <c r="M116" s="150">
        <v>7500</v>
      </c>
      <c r="N116" s="308"/>
      <c r="O116" s="162"/>
      <c r="P116" s="137"/>
      <c r="Q116" s="137"/>
      <c r="R116" s="137"/>
      <c r="S116" s="137"/>
      <c r="T116" s="137"/>
      <c r="U116" s="137"/>
      <c r="V116" s="137"/>
      <c r="W116" s="143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</row>
    <row r="117" spans="1:45" s="91" customFormat="1" ht="26.25" customHeight="1" x14ac:dyDescent="0.2">
      <c r="A117" s="144"/>
      <c r="B117" s="145"/>
      <c r="C117" s="145"/>
      <c r="D117" s="145"/>
      <c r="E117" s="152"/>
      <c r="F117" s="138" t="s">
        <v>17</v>
      </c>
      <c r="G117" s="213"/>
      <c r="H117" s="139"/>
      <c r="I117" s="140"/>
      <c r="J117" s="141"/>
      <c r="K117" s="142"/>
      <c r="L117" s="142"/>
      <c r="M117" s="142"/>
      <c r="N117" s="308"/>
      <c r="O117" s="162"/>
      <c r="P117" s="137"/>
      <c r="Q117" s="137"/>
      <c r="R117" s="137"/>
      <c r="S117" s="137"/>
      <c r="T117" s="137"/>
      <c r="U117" s="137"/>
      <c r="V117" s="137"/>
      <c r="W117" s="143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</row>
    <row r="118" spans="1:45" s="91" customFormat="1" ht="36" customHeight="1" x14ac:dyDescent="0.2">
      <c r="A118" s="144"/>
      <c r="B118" s="145"/>
      <c r="C118" s="145"/>
      <c r="D118" s="145"/>
      <c r="E118" s="152"/>
      <c r="F118" s="138" t="s">
        <v>84</v>
      </c>
      <c r="G118" s="139"/>
      <c r="H118" s="139"/>
      <c r="I118" s="140"/>
      <c r="J118" s="141"/>
      <c r="K118" s="142"/>
      <c r="L118" s="142"/>
      <c r="M118" s="142"/>
      <c r="N118" s="309"/>
      <c r="O118" s="170"/>
      <c r="P118" s="137"/>
      <c r="Q118" s="137"/>
      <c r="R118" s="137"/>
      <c r="S118" s="137"/>
      <c r="T118" s="137"/>
      <c r="U118" s="137"/>
      <c r="V118" s="137"/>
      <c r="W118" s="143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</row>
    <row r="119" spans="1:45" s="91" customFormat="1" ht="18.75" customHeight="1" x14ac:dyDescent="0.2">
      <c r="A119" s="192">
        <v>5</v>
      </c>
      <c r="B119" s="193" t="s">
        <v>95</v>
      </c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4"/>
      <c r="N119" s="304" t="s">
        <v>52</v>
      </c>
      <c r="O119" s="137" t="s">
        <v>52</v>
      </c>
      <c r="P119" s="137" t="s">
        <v>52</v>
      </c>
      <c r="Q119" s="137" t="s">
        <v>52</v>
      </c>
      <c r="R119" s="137" t="s">
        <v>52</v>
      </c>
      <c r="S119" s="137" t="s">
        <v>52</v>
      </c>
      <c r="T119" s="137" t="s">
        <v>52</v>
      </c>
      <c r="U119" s="137" t="s">
        <v>52</v>
      </c>
      <c r="V119" s="137" t="s">
        <v>52</v>
      </c>
      <c r="W119" s="143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</row>
    <row r="120" spans="1:45" s="91" customFormat="1" ht="11.25" x14ac:dyDescent="0.2">
      <c r="A120" s="214"/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  <c r="L120" s="214"/>
      <c r="M120" s="215"/>
      <c r="N120" s="304"/>
      <c r="O120" s="137"/>
      <c r="P120" s="137"/>
      <c r="Q120" s="137"/>
      <c r="R120" s="137"/>
      <c r="S120" s="137"/>
      <c r="T120" s="137"/>
      <c r="U120" s="137"/>
      <c r="V120" s="137"/>
      <c r="W120" s="143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</row>
    <row r="121" spans="1:45" s="93" customFormat="1" ht="19.5" customHeight="1" x14ac:dyDescent="0.2">
      <c r="A121" s="157" t="s">
        <v>96</v>
      </c>
      <c r="B121" s="160" t="s">
        <v>12</v>
      </c>
      <c r="C121" s="158"/>
      <c r="D121" s="158"/>
      <c r="E121" s="159"/>
      <c r="F121" s="146" t="s">
        <v>8</v>
      </c>
      <c r="G121" s="139">
        <f>G123+G124</f>
        <v>3541453.6300000004</v>
      </c>
      <c r="H121" s="139">
        <f>H122</f>
        <v>2500255.71</v>
      </c>
      <c r="I121" s="140">
        <f>I122</f>
        <v>205027.72</v>
      </c>
      <c r="J121" s="141">
        <f>J122</f>
        <v>340505.76</v>
      </c>
      <c r="K121" s="142">
        <f>K123+K124</f>
        <v>240295.72000000003</v>
      </c>
      <c r="L121" s="142">
        <f>L123+L124</f>
        <v>255368.72000000003</v>
      </c>
      <c r="M121" s="142">
        <f>M123+M124</f>
        <v>0</v>
      </c>
      <c r="N121" s="304" t="s">
        <v>52</v>
      </c>
      <c r="O121" s="137" t="s">
        <v>52</v>
      </c>
      <c r="P121" s="137" t="s">
        <v>52</v>
      </c>
      <c r="Q121" s="137" t="s">
        <v>52</v>
      </c>
      <c r="R121" s="137" t="s">
        <v>52</v>
      </c>
      <c r="S121" s="137" t="s">
        <v>52</v>
      </c>
      <c r="T121" s="137" t="s">
        <v>52</v>
      </c>
      <c r="U121" s="137" t="s">
        <v>52</v>
      </c>
      <c r="V121" s="137" t="s">
        <v>52</v>
      </c>
      <c r="W121" s="143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</row>
    <row r="122" spans="1:45" s="91" customFormat="1" ht="34.5" customHeight="1" x14ac:dyDescent="0.2">
      <c r="A122" s="144"/>
      <c r="B122" s="187" t="s">
        <v>125</v>
      </c>
      <c r="C122" s="145"/>
      <c r="D122" s="145"/>
      <c r="E122" s="133" t="s">
        <v>20</v>
      </c>
      <c r="F122" s="146" t="s">
        <v>9</v>
      </c>
      <c r="G122" s="139">
        <f t="shared" ref="G122:M122" si="36">G123+G124</f>
        <v>3541453.6300000004</v>
      </c>
      <c r="H122" s="139">
        <f>H123+H124</f>
        <v>2500255.71</v>
      </c>
      <c r="I122" s="140">
        <f>I123+I124</f>
        <v>205027.72</v>
      </c>
      <c r="J122" s="141">
        <f t="shared" si="36"/>
        <v>340505.76</v>
      </c>
      <c r="K122" s="142">
        <f t="shared" si="36"/>
        <v>240295.72000000003</v>
      </c>
      <c r="L122" s="142">
        <f t="shared" si="36"/>
        <v>255368.72000000003</v>
      </c>
      <c r="M122" s="142">
        <f t="shared" si="36"/>
        <v>0</v>
      </c>
      <c r="N122" s="304"/>
      <c r="O122" s="137"/>
      <c r="P122" s="137"/>
      <c r="Q122" s="137"/>
      <c r="R122" s="137"/>
      <c r="S122" s="137"/>
      <c r="T122" s="137"/>
      <c r="U122" s="137"/>
      <c r="V122" s="137"/>
      <c r="W122" s="143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</row>
    <row r="123" spans="1:45" s="91" customFormat="1" ht="33.75" x14ac:dyDescent="0.2">
      <c r="A123" s="144"/>
      <c r="B123" s="216"/>
      <c r="C123" s="145"/>
      <c r="D123" s="145"/>
      <c r="E123" s="152"/>
      <c r="F123" s="146" t="s">
        <v>10</v>
      </c>
      <c r="G123" s="147">
        <f>SUM(H123:M123)</f>
        <v>45647.899999999994</v>
      </c>
      <c r="H123" s="139">
        <f>H128+H133+H138+H161+H166+H157</f>
        <v>31586.3</v>
      </c>
      <c r="I123" s="140">
        <f>I128+I133+I138+I161+I166+I157</f>
        <v>0</v>
      </c>
      <c r="J123" s="142">
        <f>J128+J133+J138+J161+J166+J157</f>
        <v>4687.2</v>
      </c>
      <c r="K123" s="142">
        <f>K128+K133+K138+K161+K166+K157</f>
        <v>4687.2</v>
      </c>
      <c r="L123" s="142">
        <f>L128+L133+L138+L161+L166+L157</f>
        <v>4687.2</v>
      </c>
      <c r="M123" s="142">
        <f>M128</f>
        <v>0</v>
      </c>
      <c r="N123" s="304"/>
      <c r="O123" s="137"/>
      <c r="P123" s="137"/>
      <c r="Q123" s="137"/>
      <c r="R123" s="137"/>
      <c r="S123" s="137"/>
      <c r="T123" s="137"/>
      <c r="U123" s="137"/>
      <c r="V123" s="137"/>
      <c r="W123" s="143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</row>
    <row r="124" spans="1:45" s="91" customFormat="1" ht="30.75" customHeight="1" x14ac:dyDescent="0.2">
      <c r="A124" s="144"/>
      <c r="B124" s="145"/>
      <c r="C124" s="145"/>
      <c r="D124" s="145"/>
      <c r="E124" s="152"/>
      <c r="F124" s="146" t="s">
        <v>17</v>
      </c>
      <c r="G124" s="147">
        <f>SUM(H124:M124)</f>
        <v>3495805.7300000004</v>
      </c>
      <c r="H124" s="139">
        <f>H129+H134+H139+H162+H167+H158+H146+H152</f>
        <v>2468669.41</v>
      </c>
      <c r="I124" s="140">
        <f>I129+I134+I139+I162+I167</f>
        <v>205027.72</v>
      </c>
      <c r="J124" s="142">
        <v>335818.56</v>
      </c>
      <c r="K124" s="142">
        <f>K129+K134+K139+K162+K167</f>
        <v>235608.52000000002</v>
      </c>
      <c r="L124" s="142">
        <f>L129+L134+L139+L162+L167</f>
        <v>250681.52000000002</v>
      </c>
      <c r="M124" s="142">
        <f>M129+M134</f>
        <v>0</v>
      </c>
      <c r="N124" s="304"/>
      <c r="O124" s="137"/>
      <c r="P124" s="137"/>
      <c r="Q124" s="137"/>
      <c r="R124" s="137"/>
      <c r="S124" s="137"/>
      <c r="T124" s="137"/>
      <c r="U124" s="137"/>
      <c r="V124" s="137"/>
      <c r="W124" s="143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</row>
    <row r="125" spans="1:45" s="91" customFormat="1" ht="33.75" x14ac:dyDescent="0.2">
      <c r="A125" s="144"/>
      <c r="B125" s="132"/>
      <c r="C125" s="145"/>
      <c r="D125" s="145"/>
      <c r="E125" s="152"/>
      <c r="F125" s="146" t="s">
        <v>84</v>
      </c>
      <c r="G125" s="139"/>
      <c r="H125" s="153"/>
      <c r="I125" s="154"/>
      <c r="J125" s="155"/>
      <c r="K125" s="156"/>
      <c r="L125" s="156"/>
      <c r="M125" s="156"/>
      <c r="N125" s="304"/>
      <c r="O125" s="137"/>
      <c r="P125" s="137"/>
      <c r="Q125" s="137"/>
      <c r="R125" s="137"/>
      <c r="S125" s="137"/>
      <c r="T125" s="137"/>
      <c r="U125" s="137"/>
      <c r="V125" s="137"/>
      <c r="W125" s="217"/>
    </row>
    <row r="126" spans="1:45" s="93" customFormat="1" ht="18.75" customHeight="1" x14ac:dyDescent="0.2">
      <c r="A126" s="157" t="s">
        <v>97</v>
      </c>
      <c r="B126" s="160" t="s">
        <v>25</v>
      </c>
      <c r="C126" s="158"/>
      <c r="D126" s="158"/>
      <c r="E126" s="159"/>
      <c r="F126" s="146" t="s">
        <v>8</v>
      </c>
      <c r="G126" s="139">
        <f t="shared" ref="G126:M126" si="37">G128+G129</f>
        <v>713500</v>
      </c>
      <c r="H126" s="139">
        <f t="shared" si="37"/>
        <v>111528</v>
      </c>
      <c r="I126" s="140">
        <f t="shared" si="37"/>
        <v>125800</v>
      </c>
      <c r="J126" s="141">
        <f t="shared" si="37"/>
        <v>143823</v>
      </c>
      <c r="K126" s="142">
        <f t="shared" si="37"/>
        <v>158638</v>
      </c>
      <c r="L126" s="142">
        <f t="shared" si="37"/>
        <v>173711</v>
      </c>
      <c r="M126" s="142">
        <f t="shared" si="37"/>
        <v>0</v>
      </c>
      <c r="N126" s="301" t="s">
        <v>66</v>
      </c>
      <c r="O126" s="129" t="s">
        <v>67</v>
      </c>
      <c r="P126" s="137">
        <f>V126+Q126+R126+S126</f>
        <v>3</v>
      </c>
      <c r="Q126" s="137">
        <v>1</v>
      </c>
      <c r="R126" s="137">
        <v>1</v>
      </c>
      <c r="S126" s="137">
        <v>1</v>
      </c>
      <c r="T126" s="137">
        <v>0</v>
      </c>
      <c r="U126" s="137">
        <v>0</v>
      </c>
      <c r="V126" s="137">
        <v>0</v>
      </c>
      <c r="W126" s="143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</row>
    <row r="127" spans="1:45" s="91" customFormat="1" ht="45" x14ac:dyDescent="0.2">
      <c r="A127" s="144"/>
      <c r="B127" s="187" t="s">
        <v>154</v>
      </c>
      <c r="C127" s="145">
        <v>2022</v>
      </c>
      <c r="D127" s="145">
        <v>2024</v>
      </c>
      <c r="E127" s="133" t="s">
        <v>20</v>
      </c>
      <c r="F127" s="146" t="s">
        <v>9</v>
      </c>
      <c r="G127" s="139">
        <f t="shared" ref="G127:M127" si="38">G128+G129</f>
        <v>713500</v>
      </c>
      <c r="H127" s="139">
        <f t="shared" si="38"/>
        <v>111528</v>
      </c>
      <c r="I127" s="140">
        <f t="shared" si="38"/>
        <v>125800</v>
      </c>
      <c r="J127" s="141">
        <f t="shared" si="38"/>
        <v>143823</v>
      </c>
      <c r="K127" s="142">
        <f t="shared" si="38"/>
        <v>158638</v>
      </c>
      <c r="L127" s="142">
        <f t="shared" si="38"/>
        <v>173711</v>
      </c>
      <c r="M127" s="142">
        <f t="shared" si="38"/>
        <v>0</v>
      </c>
      <c r="N127" s="302"/>
      <c r="O127" s="130"/>
      <c r="P127" s="137"/>
      <c r="Q127" s="137"/>
      <c r="R127" s="137"/>
      <c r="S127" s="137"/>
      <c r="T127" s="137"/>
      <c r="U127" s="137"/>
      <c r="V127" s="137"/>
      <c r="W127" s="143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</row>
    <row r="128" spans="1:45" s="91" customFormat="1" ht="38.25" customHeight="1" x14ac:dyDescent="0.2">
      <c r="A128" s="144"/>
      <c r="B128" s="216"/>
      <c r="C128" s="145"/>
      <c r="D128" s="145"/>
      <c r="E128" s="152"/>
      <c r="F128" s="146" t="s">
        <v>10</v>
      </c>
      <c r="G128" s="139"/>
      <c r="H128" s="148"/>
      <c r="I128" s="149"/>
      <c r="J128" s="151"/>
      <c r="K128" s="150"/>
      <c r="L128" s="150"/>
      <c r="M128" s="150"/>
      <c r="N128" s="302"/>
      <c r="O128" s="130"/>
      <c r="P128" s="137"/>
      <c r="Q128" s="137"/>
      <c r="R128" s="137"/>
      <c r="S128" s="137"/>
      <c r="T128" s="137"/>
      <c r="U128" s="137"/>
      <c r="V128" s="137"/>
      <c r="W128" s="143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</row>
    <row r="129" spans="1:34" s="91" customFormat="1" ht="27.75" customHeight="1" x14ac:dyDescent="0.2">
      <c r="A129" s="144"/>
      <c r="B129" s="145"/>
      <c r="C129" s="145"/>
      <c r="D129" s="145"/>
      <c r="E129" s="152"/>
      <c r="F129" s="146" t="s">
        <v>17</v>
      </c>
      <c r="G129" s="147">
        <f>SUM(H129:M129)</f>
        <v>713500</v>
      </c>
      <c r="H129" s="148">
        <v>111528</v>
      </c>
      <c r="I129" s="149">
        <v>125800</v>
      </c>
      <c r="J129" s="148">
        <v>143823</v>
      </c>
      <c r="K129" s="150">
        <v>158638</v>
      </c>
      <c r="L129" s="150">
        <v>173711</v>
      </c>
      <c r="M129" s="150">
        <v>0</v>
      </c>
      <c r="N129" s="302"/>
      <c r="O129" s="130"/>
      <c r="P129" s="137"/>
      <c r="Q129" s="137"/>
      <c r="R129" s="137"/>
      <c r="S129" s="137"/>
      <c r="T129" s="137"/>
      <c r="U129" s="137"/>
      <c r="V129" s="137"/>
      <c r="W129" s="143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</row>
    <row r="130" spans="1:34" s="91" customFormat="1" ht="33.75" x14ac:dyDescent="0.2">
      <c r="A130" s="144"/>
      <c r="B130" s="132"/>
      <c r="C130" s="145"/>
      <c r="D130" s="145"/>
      <c r="E130" s="152"/>
      <c r="F130" s="146" t="s">
        <v>84</v>
      </c>
      <c r="G130" s="139"/>
      <c r="H130" s="153"/>
      <c r="I130" s="154"/>
      <c r="J130" s="155"/>
      <c r="K130" s="156"/>
      <c r="L130" s="156"/>
      <c r="M130" s="156"/>
      <c r="N130" s="303"/>
      <c r="O130" s="131"/>
      <c r="P130" s="137"/>
      <c r="Q130" s="137"/>
      <c r="R130" s="137"/>
      <c r="S130" s="137"/>
      <c r="T130" s="137"/>
      <c r="U130" s="137"/>
      <c r="V130" s="137"/>
      <c r="W130" s="143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</row>
    <row r="131" spans="1:34" s="91" customFormat="1" ht="84" x14ac:dyDescent="0.2">
      <c r="A131" s="218" t="s">
        <v>98</v>
      </c>
      <c r="B131" s="219" t="s">
        <v>25</v>
      </c>
      <c r="C131" s="214"/>
      <c r="D131" s="214"/>
      <c r="E131" s="215"/>
      <c r="F131" s="138" t="s">
        <v>8</v>
      </c>
      <c r="G131" s="220">
        <f t="shared" ref="G131:M131" si="39">G132</f>
        <v>947326.40000000014</v>
      </c>
      <c r="H131" s="139">
        <f t="shared" si="39"/>
        <v>522162.08</v>
      </c>
      <c r="I131" s="140">
        <f t="shared" si="39"/>
        <v>79227.72</v>
      </c>
      <c r="J131" s="141">
        <f t="shared" si="39"/>
        <v>191995.56</v>
      </c>
      <c r="K131" s="142">
        <f t="shared" si="39"/>
        <v>76970.52</v>
      </c>
      <c r="L131" s="142">
        <f t="shared" si="39"/>
        <v>76970.52</v>
      </c>
      <c r="M131" s="142">
        <f t="shared" si="39"/>
        <v>0</v>
      </c>
      <c r="N131" s="310" t="s">
        <v>68</v>
      </c>
      <c r="O131" s="129" t="s">
        <v>54</v>
      </c>
      <c r="P131" s="137">
        <v>100</v>
      </c>
      <c r="Q131" s="137">
        <v>100</v>
      </c>
      <c r="R131" s="137">
        <v>100</v>
      </c>
      <c r="S131" s="137">
        <v>100</v>
      </c>
      <c r="T131" s="137">
        <v>0</v>
      </c>
      <c r="U131" s="137">
        <v>0</v>
      </c>
      <c r="V131" s="137">
        <v>0</v>
      </c>
      <c r="W131" s="143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</row>
    <row r="132" spans="1:34" s="91" customFormat="1" ht="39" customHeight="1" x14ac:dyDescent="0.2">
      <c r="A132" s="145"/>
      <c r="B132" s="138" t="s">
        <v>42</v>
      </c>
      <c r="C132" s="145">
        <v>2022</v>
      </c>
      <c r="D132" s="145">
        <v>2024</v>
      </c>
      <c r="E132" s="133" t="s">
        <v>40</v>
      </c>
      <c r="F132" s="138" t="s">
        <v>9</v>
      </c>
      <c r="G132" s="139">
        <f t="shared" ref="G132:M132" si="40">G133+G134</f>
        <v>947326.40000000014</v>
      </c>
      <c r="H132" s="139">
        <f t="shared" si="40"/>
        <v>522162.08</v>
      </c>
      <c r="I132" s="140">
        <f t="shared" si="40"/>
        <v>79227.72</v>
      </c>
      <c r="J132" s="140">
        <f t="shared" si="40"/>
        <v>191995.56</v>
      </c>
      <c r="K132" s="142">
        <f t="shared" si="40"/>
        <v>76970.52</v>
      </c>
      <c r="L132" s="142">
        <f t="shared" si="40"/>
        <v>76970.52</v>
      </c>
      <c r="M132" s="142">
        <f t="shared" si="40"/>
        <v>0</v>
      </c>
      <c r="N132" s="308"/>
      <c r="O132" s="130"/>
      <c r="P132" s="137"/>
      <c r="Q132" s="137"/>
      <c r="R132" s="137"/>
      <c r="S132" s="137"/>
      <c r="T132" s="137"/>
      <c r="U132" s="137"/>
      <c r="V132" s="137"/>
      <c r="W132" s="143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</row>
    <row r="133" spans="1:34" s="91" customFormat="1" ht="33.75" x14ac:dyDescent="0.2">
      <c r="A133" s="145"/>
      <c r="B133" s="145"/>
      <c r="C133" s="145"/>
      <c r="D133" s="145"/>
      <c r="E133" s="133"/>
      <c r="F133" s="138" t="s">
        <v>10</v>
      </c>
      <c r="G133" s="222"/>
      <c r="H133" s="153"/>
      <c r="I133" s="154"/>
      <c r="J133" s="155"/>
      <c r="K133" s="156"/>
      <c r="L133" s="156"/>
      <c r="M133" s="156"/>
      <c r="N133" s="308"/>
      <c r="O133" s="130"/>
      <c r="P133" s="137"/>
      <c r="Q133" s="137"/>
      <c r="R133" s="137"/>
      <c r="S133" s="137"/>
      <c r="T133" s="137"/>
      <c r="U133" s="137"/>
      <c r="V133" s="137"/>
      <c r="W133" s="143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</row>
    <row r="134" spans="1:34" s="91" customFormat="1" ht="26.25" customHeight="1" x14ac:dyDescent="0.2">
      <c r="A134" s="145"/>
      <c r="B134" s="145"/>
      <c r="C134" s="145"/>
      <c r="D134" s="145"/>
      <c r="E134" s="145"/>
      <c r="F134" s="138" t="s">
        <v>17</v>
      </c>
      <c r="G134" s="147">
        <f>SUM(H134:M134)</f>
        <v>947326.40000000014</v>
      </c>
      <c r="H134" s="148">
        <v>522162.08</v>
      </c>
      <c r="I134" s="149">
        <v>79227.72</v>
      </c>
      <c r="J134" s="148">
        <v>191995.56</v>
      </c>
      <c r="K134" s="150">
        <v>76970.52</v>
      </c>
      <c r="L134" s="150">
        <v>76970.52</v>
      </c>
      <c r="M134" s="150">
        <v>0</v>
      </c>
      <c r="N134" s="308"/>
      <c r="O134" s="130"/>
      <c r="P134" s="137"/>
      <c r="Q134" s="137"/>
      <c r="R134" s="137"/>
      <c r="S134" s="137"/>
      <c r="T134" s="137"/>
      <c r="U134" s="137"/>
      <c r="V134" s="137"/>
      <c r="W134" s="143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</row>
    <row r="135" spans="1:34" s="91" customFormat="1" ht="31.5" customHeight="1" x14ac:dyDescent="0.2">
      <c r="A135" s="145"/>
      <c r="B135" s="145"/>
      <c r="C135" s="145"/>
      <c r="D135" s="145"/>
      <c r="E135" s="145"/>
      <c r="F135" s="146" t="s">
        <v>84</v>
      </c>
      <c r="G135" s="139"/>
      <c r="H135" s="153"/>
      <c r="I135" s="154"/>
      <c r="J135" s="155"/>
      <c r="K135" s="156"/>
      <c r="L135" s="156"/>
      <c r="M135" s="156"/>
      <c r="N135" s="309"/>
      <c r="O135" s="131"/>
      <c r="P135" s="137"/>
      <c r="Q135" s="137"/>
      <c r="R135" s="137"/>
      <c r="S135" s="137"/>
      <c r="T135" s="137"/>
      <c r="U135" s="137"/>
      <c r="V135" s="137"/>
      <c r="W135" s="143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</row>
    <row r="136" spans="1:34" s="91" customFormat="1" ht="11.25" hidden="1" x14ac:dyDescent="0.2">
      <c r="A136" s="218" t="s">
        <v>46</v>
      </c>
      <c r="B136" s="219" t="s">
        <v>25</v>
      </c>
      <c r="C136" s="214"/>
      <c r="D136" s="214"/>
      <c r="E136" s="215"/>
      <c r="F136" s="138" t="s">
        <v>8</v>
      </c>
      <c r="G136" s="181" t="e">
        <f>G137</f>
        <v>#REF!</v>
      </c>
      <c r="H136" s="166"/>
      <c r="I136" s="167"/>
      <c r="J136" s="168"/>
      <c r="K136" s="169"/>
      <c r="L136" s="169"/>
      <c r="M136" s="169"/>
      <c r="N136" s="304"/>
      <c r="O136" s="137"/>
      <c r="P136" s="137"/>
      <c r="Q136" s="137"/>
      <c r="R136" s="137"/>
      <c r="S136" s="137"/>
      <c r="T136" s="137"/>
      <c r="U136" s="137"/>
      <c r="V136" s="137"/>
      <c r="W136" s="143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</row>
    <row r="137" spans="1:34" s="91" customFormat="1" ht="75.75" hidden="1" customHeight="1" x14ac:dyDescent="0.2">
      <c r="A137" s="145"/>
      <c r="B137" s="138" t="s">
        <v>45</v>
      </c>
      <c r="C137" s="145">
        <v>2014</v>
      </c>
      <c r="D137" s="145">
        <v>2020</v>
      </c>
      <c r="E137" s="133" t="s">
        <v>40</v>
      </c>
      <c r="F137" s="138" t="s">
        <v>9</v>
      </c>
      <c r="G137" s="181" t="e">
        <f>G138+G139</f>
        <v>#REF!</v>
      </c>
      <c r="H137" s="166"/>
      <c r="I137" s="167"/>
      <c r="J137" s="168"/>
      <c r="K137" s="169"/>
      <c r="L137" s="169"/>
      <c r="M137" s="169"/>
      <c r="N137" s="304"/>
      <c r="O137" s="137"/>
      <c r="P137" s="137"/>
      <c r="Q137" s="137"/>
      <c r="R137" s="137"/>
      <c r="S137" s="137"/>
      <c r="T137" s="137"/>
      <c r="U137" s="137"/>
      <c r="V137" s="137"/>
      <c r="W137" s="143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</row>
    <row r="138" spans="1:34" s="91" customFormat="1" ht="33.75" hidden="1" x14ac:dyDescent="0.2">
      <c r="A138" s="145"/>
      <c r="B138" s="145"/>
      <c r="C138" s="145"/>
      <c r="D138" s="145"/>
      <c r="E138" s="145"/>
      <c r="F138" s="138" t="s">
        <v>10</v>
      </c>
      <c r="G138" s="181"/>
      <c r="H138" s="166"/>
      <c r="I138" s="167"/>
      <c r="J138" s="168"/>
      <c r="K138" s="169"/>
      <c r="L138" s="169"/>
      <c r="M138" s="169"/>
      <c r="N138" s="304"/>
      <c r="O138" s="137"/>
      <c r="P138" s="137"/>
      <c r="Q138" s="137"/>
      <c r="R138" s="137"/>
      <c r="S138" s="137"/>
      <c r="T138" s="137"/>
      <c r="U138" s="137"/>
      <c r="V138" s="137"/>
      <c r="W138" s="143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</row>
    <row r="139" spans="1:34" s="91" customFormat="1" ht="22.5" hidden="1" x14ac:dyDescent="0.2">
      <c r="A139" s="145"/>
      <c r="B139" s="145"/>
      <c r="C139" s="145"/>
      <c r="D139" s="145"/>
      <c r="E139" s="145"/>
      <c r="F139" s="138" t="s">
        <v>17</v>
      </c>
      <c r="G139" s="181" t="e">
        <f>#REF!+#REF!+#REF!</f>
        <v>#REF!</v>
      </c>
      <c r="H139" s="166"/>
      <c r="I139" s="167"/>
      <c r="J139" s="168"/>
      <c r="K139" s="169"/>
      <c r="L139" s="169"/>
      <c r="M139" s="169"/>
      <c r="N139" s="304"/>
      <c r="O139" s="137"/>
      <c r="P139" s="137"/>
      <c r="Q139" s="137"/>
      <c r="R139" s="137"/>
      <c r="S139" s="137"/>
      <c r="T139" s="137"/>
      <c r="U139" s="137"/>
      <c r="V139" s="137"/>
      <c r="W139" s="143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</row>
    <row r="140" spans="1:34" s="91" customFormat="1" ht="33.75" hidden="1" x14ac:dyDescent="0.2">
      <c r="A140" s="145"/>
      <c r="B140" s="145"/>
      <c r="C140" s="145"/>
      <c r="D140" s="145"/>
      <c r="E140" s="145"/>
      <c r="F140" s="146" t="s">
        <v>11</v>
      </c>
      <c r="G140" s="181"/>
      <c r="H140" s="166"/>
      <c r="I140" s="167"/>
      <c r="J140" s="168"/>
      <c r="K140" s="169"/>
      <c r="L140" s="169"/>
      <c r="M140" s="169"/>
      <c r="N140" s="304"/>
      <c r="O140" s="137"/>
      <c r="P140" s="137"/>
      <c r="Q140" s="137"/>
      <c r="R140" s="137"/>
      <c r="S140" s="137"/>
      <c r="T140" s="137"/>
      <c r="U140" s="137"/>
      <c r="V140" s="137"/>
      <c r="W140" s="143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</row>
    <row r="141" spans="1:34" s="91" customFormat="1" ht="3" hidden="1" customHeight="1" x14ac:dyDescent="0.2">
      <c r="A141" s="145"/>
      <c r="B141" s="145"/>
      <c r="C141" s="145"/>
      <c r="D141" s="145"/>
      <c r="E141" s="145"/>
      <c r="F141" s="200"/>
      <c r="G141" s="138"/>
      <c r="H141" s="166"/>
      <c r="I141" s="167"/>
      <c r="J141" s="168"/>
      <c r="K141" s="169"/>
      <c r="L141" s="169"/>
      <c r="M141" s="169"/>
      <c r="N141" s="304"/>
      <c r="O141" s="137"/>
      <c r="P141" s="137"/>
      <c r="Q141" s="137"/>
      <c r="R141" s="137"/>
      <c r="S141" s="137"/>
      <c r="T141" s="137"/>
      <c r="U141" s="137"/>
      <c r="V141" s="137"/>
      <c r="W141" s="143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</row>
    <row r="142" spans="1:34" s="91" customFormat="1" ht="0.75" customHeight="1" x14ac:dyDescent="0.2">
      <c r="A142" s="145"/>
      <c r="B142" s="145"/>
      <c r="C142" s="145"/>
      <c r="D142" s="145"/>
      <c r="E142" s="145"/>
      <c r="F142" s="183"/>
      <c r="G142" s="138"/>
      <c r="H142" s="166"/>
      <c r="I142" s="167"/>
      <c r="J142" s="168"/>
      <c r="K142" s="169"/>
      <c r="L142" s="169"/>
      <c r="M142" s="169"/>
      <c r="N142" s="304"/>
      <c r="O142" s="137"/>
      <c r="P142" s="137"/>
      <c r="Q142" s="137"/>
      <c r="R142" s="137"/>
      <c r="S142" s="137"/>
      <c r="T142" s="137"/>
      <c r="U142" s="137"/>
      <c r="V142" s="137"/>
      <c r="W142" s="143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</row>
    <row r="143" spans="1:34" s="91" customFormat="1" ht="18" customHeight="1" x14ac:dyDescent="0.2">
      <c r="A143" s="218" t="s">
        <v>156</v>
      </c>
      <c r="B143" s="219" t="s">
        <v>25</v>
      </c>
      <c r="C143" s="214"/>
      <c r="D143" s="214"/>
      <c r="E143" s="215"/>
      <c r="F143" s="146" t="s">
        <v>8</v>
      </c>
      <c r="G143" s="139">
        <f>G144+G145</f>
        <v>0</v>
      </c>
      <c r="H143" s="139">
        <f>H144</f>
        <v>0</v>
      </c>
      <c r="I143" s="167"/>
      <c r="J143" s="168"/>
      <c r="K143" s="169"/>
      <c r="L143" s="169"/>
      <c r="M143" s="169"/>
      <c r="N143" s="301" t="s">
        <v>157</v>
      </c>
      <c r="O143" s="129" t="s">
        <v>67</v>
      </c>
      <c r="P143" s="137">
        <v>0</v>
      </c>
      <c r="Q143" s="137">
        <v>0</v>
      </c>
      <c r="R143" s="137"/>
      <c r="S143" s="137"/>
      <c r="T143" s="137"/>
      <c r="U143" s="137"/>
      <c r="V143" s="137"/>
      <c r="W143" s="143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</row>
    <row r="144" spans="1:34" s="91" customFormat="1" ht="45" x14ac:dyDescent="0.2">
      <c r="A144" s="145"/>
      <c r="B144" s="138" t="s">
        <v>158</v>
      </c>
      <c r="C144" s="145">
        <v>2022</v>
      </c>
      <c r="D144" s="145">
        <v>2022</v>
      </c>
      <c r="E144" s="133" t="s">
        <v>20</v>
      </c>
      <c r="F144" s="146" t="s">
        <v>9</v>
      </c>
      <c r="G144" s="147">
        <f>SUM(H144:S144)</f>
        <v>0</v>
      </c>
      <c r="H144" s="139">
        <f>H145+H146</f>
        <v>0</v>
      </c>
      <c r="I144" s="167"/>
      <c r="J144" s="168"/>
      <c r="K144" s="169"/>
      <c r="L144" s="169"/>
      <c r="M144" s="169"/>
      <c r="N144" s="302"/>
      <c r="O144" s="130"/>
      <c r="P144" s="137"/>
      <c r="Q144" s="137"/>
      <c r="R144" s="137"/>
      <c r="S144" s="137"/>
      <c r="T144" s="137"/>
      <c r="U144" s="137"/>
      <c r="V144" s="137"/>
      <c r="W144" s="143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</row>
    <row r="145" spans="1:34" s="91" customFormat="1" ht="33.75" x14ac:dyDescent="0.2">
      <c r="A145" s="145"/>
      <c r="B145" s="145"/>
      <c r="C145" s="145"/>
      <c r="D145" s="145"/>
      <c r="E145" s="133"/>
      <c r="F145" s="146" t="s">
        <v>10</v>
      </c>
      <c r="G145" s="138"/>
      <c r="H145" s="148"/>
      <c r="I145" s="167"/>
      <c r="J145" s="168"/>
      <c r="K145" s="169"/>
      <c r="L145" s="169"/>
      <c r="M145" s="169"/>
      <c r="N145" s="302"/>
      <c r="O145" s="130"/>
      <c r="P145" s="137"/>
      <c r="Q145" s="137"/>
      <c r="R145" s="137"/>
      <c r="S145" s="137"/>
      <c r="T145" s="137"/>
      <c r="U145" s="137"/>
      <c r="V145" s="137"/>
      <c r="W145" s="143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</row>
    <row r="146" spans="1:34" s="91" customFormat="1" ht="29.25" customHeight="1" x14ac:dyDescent="0.2">
      <c r="A146" s="145"/>
      <c r="B146" s="145"/>
      <c r="C146" s="145"/>
      <c r="D146" s="145"/>
      <c r="E146" s="145"/>
      <c r="F146" s="146" t="s">
        <v>17</v>
      </c>
      <c r="G146" s="147">
        <f>SUM(H146:S146)</f>
        <v>0</v>
      </c>
      <c r="H146" s="137">
        <v>0</v>
      </c>
      <c r="I146" s="163">
        <v>0</v>
      </c>
      <c r="J146" s="137"/>
      <c r="K146" s="169"/>
      <c r="L146" s="169"/>
      <c r="M146" s="169"/>
      <c r="N146" s="302"/>
      <c r="O146" s="130"/>
      <c r="P146" s="137"/>
      <c r="Q146" s="137"/>
      <c r="R146" s="137"/>
      <c r="S146" s="137"/>
      <c r="T146" s="137"/>
      <c r="U146" s="137"/>
      <c r="V146" s="137"/>
      <c r="W146" s="143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</row>
    <row r="147" spans="1:34" s="91" customFormat="1" ht="33.75" x14ac:dyDescent="0.2">
      <c r="A147" s="145"/>
      <c r="B147" s="145"/>
      <c r="C147" s="145"/>
      <c r="D147" s="145"/>
      <c r="E147" s="145"/>
      <c r="F147" s="146" t="s">
        <v>84</v>
      </c>
      <c r="G147" s="138"/>
      <c r="H147" s="166"/>
      <c r="I147" s="167"/>
      <c r="J147" s="168"/>
      <c r="K147" s="169"/>
      <c r="L147" s="169"/>
      <c r="M147" s="169"/>
      <c r="N147" s="303"/>
      <c r="O147" s="131"/>
      <c r="P147" s="137"/>
      <c r="Q147" s="137"/>
      <c r="R147" s="137"/>
      <c r="S147" s="137"/>
      <c r="T147" s="137"/>
      <c r="U147" s="137"/>
      <c r="V147" s="137"/>
      <c r="W147" s="143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</row>
    <row r="148" spans="1:34" s="91" customFormat="1" ht="11.25" x14ac:dyDescent="0.2">
      <c r="A148" s="145"/>
      <c r="B148" s="145"/>
      <c r="C148" s="145"/>
      <c r="D148" s="145"/>
      <c r="E148" s="145"/>
      <c r="F148" s="223"/>
      <c r="G148" s="160"/>
      <c r="H148" s="180"/>
      <c r="I148" s="196"/>
      <c r="J148" s="172"/>
      <c r="K148" s="197"/>
      <c r="L148" s="197"/>
      <c r="M148" s="198"/>
      <c r="N148" s="304"/>
      <c r="O148" s="137"/>
      <c r="P148" s="137"/>
      <c r="Q148" s="137"/>
      <c r="R148" s="137"/>
      <c r="S148" s="137"/>
      <c r="T148" s="137"/>
      <c r="U148" s="137"/>
      <c r="V148" s="137"/>
      <c r="W148" s="143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</row>
    <row r="149" spans="1:34" s="91" customFormat="1" ht="11.25" x14ac:dyDescent="0.2">
      <c r="A149" s="218" t="s">
        <v>159</v>
      </c>
      <c r="B149" s="219" t="s">
        <v>25</v>
      </c>
      <c r="C149" s="214"/>
      <c r="D149" s="214"/>
      <c r="E149" s="215"/>
      <c r="F149" s="146" t="s">
        <v>8</v>
      </c>
      <c r="G149" s="139">
        <f>G150+G151</f>
        <v>4871926.3499999996</v>
      </c>
      <c r="H149" s="139">
        <f>H150</f>
        <v>1834979.33</v>
      </c>
      <c r="I149" s="140">
        <f>I150</f>
        <v>1834236.92</v>
      </c>
      <c r="J149" s="141">
        <f>J150</f>
        <v>1202710.1000000001</v>
      </c>
      <c r="K149" s="169"/>
      <c r="L149" s="169"/>
      <c r="M149" s="169"/>
      <c r="N149" s="301" t="s">
        <v>161</v>
      </c>
      <c r="O149" s="129" t="s">
        <v>67</v>
      </c>
      <c r="P149" s="137">
        <v>140</v>
      </c>
      <c r="Q149" s="137">
        <v>140</v>
      </c>
      <c r="R149" s="137"/>
      <c r="S149" s="137"/>
      <c r="T149" s="137"/>
      <c r="U149" s="137"/>
      <c r="V149" s="137"/>
      <c r="W149" s="143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</row>
    <row r="150" spans="1:34" s="91" customFormat="1" ht="45" x14ac:dyDescent="0.2">
      <c r="A150" s="145"/>
      <c r="B150" s="138" t="s">
        <v>160</v>
      </c>
      <c r="C150" s="145">
        <v>2022</v>
      </c>
      <c r="D150" s="145">
        <v>2022</v>
      </c>
      <c r="E150" s="133" t="s">
        <v>20</v>
      </c>
      <c r="F150" s="146" t="s">
        <v>9</v>
      </c>
      <c r="G150" s="147">
        <f>SUM(H150:S150)</f>
        <v>4871926.3499999996</v>
      </c>
      <c r="H150" s="139">
        <f>H151+H152</f>
        <v>1834979.33</v>
      </c>
      <c r="I150" s="140">
        <f>I151+I152</f>
        <v>1834236.92</v>
      </c>
      <c r="J150" s="141">
        <f>J151+J152</f>
        <v>1202710.1000000001</v>
      </c>
      <c r="K150" s="169"/>
      <c r="L150" s="169"/>
      <c r="M150" s="169"/>
      <c r="N150" s="302"/>
      <c r="O150" s="130"/>
      <c r="P150" s="137"/>
      <c r="Q150" s="137"/>
      <c r="R150" s="137"/>
      <c r="S150" s="137"/>
      <c r="T150" s="137"/>
      <c r="U150" s="137"/>
      <c r="V150" s="137"/>
      <c r="W150" s="143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</row>
    <row r="151" spans="1:34" s="91" customFormat="1" ht="33.75" x14ac:dyDescent="0.2">
      <c r="A151" s="145"/>
      <c r="B151" s="145"/>
      <c r="C151" s="145"/>
      <c r="D151" s="145"/>
      <c r="E151" s="133"/>
      <c r="F151" s="146" t="s">
        <v>10</v>
      </c>
      <c r="G151" s="138"/>
      <c r="H151" s="148"/>
      <c r="I151" s="149"/>
      <c r="J151" s="168"/>
      <c r="K151" s="169"/>
      <c r="L151" s="169"/>
      <c r="M151" s="169"/>
      <c r="N151" s="302"/>
      <c r="O151" s="130"/>
      <c r="P151" s="137"/>
      <c r="Q151" s="137"/>
      <c r="R151" s="137"/>
      <c r="S151" s="137"/>
      <c r="T151" s="137"/>
      <c r="U151" s="137"/>
      <c r="V151" s="137"/>
      <c r="W151" s="143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</row>
    <row r="152" spans="1:34" s="91" customFormat="1" ht="29.25" customHeight="1" x14ac:dyDescent="0.2">
      <c r="A152" s="145"/>
      <c r="B152" s="145"/>
      <c r="C152" s="145"/>
      <c r="D152" s="145"/>
      <c r="E152" s="145"/>
      <c r="F152" s="146" t="s">
        <v>17</v>
      </c>
      <c r="G152" s="147">
        <f>SUM(H152:S152)</f>
        <v>4872512.3499999996</v>
      </c>
      <c r="H152" s="137">
        <v>1834979.33</v>
      </c>
      <c r="I152" s="163">
        <v>1834236.92</v>
      </c>
      <c r="J152" s="224">
        <v>1202710.1000000001</v>
      </c>
      <c r="K152" s="169"/>
      <c r="L152" s="169"/>
      <c r="M152" s="169"/>
      <c r="N152" s="302"/>
      <c r="O152" s="130"/>
      <c r="P152" s="137">
        <v>293</v>
      </c>
      <c r="Q152" s="137">
        <v>110</v>
      </c>
      <c r="R152" s="137">
        <v>98</v>
      </c>
      <c r="S152" s="137">
        <v>85</v>
      </c>
      <c r="T152" s="137">
        <v>0</v>
      </c>
      <c r="U152" s="137">
        <v>0</v>
      </c>
      <c r="V152" s="137">
        <v>0</v>
      </c>
      <c r="W152" s="143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</row>
    <row r="153" spans="1:34" s="91" customFormat="1" ht="37.5" customHeight="1" x14ac:dyDescent="0.2">
      <c r="A153" s="145"/>
      <c r="B153" s="145"/>
      <c r="C153" s="145"/>
      <c r="D153" s="145"/>
      <c r="E153" s="145"/>
      <c r="F153" s="146" t="s">
        <v>84</v>
      </c>
      <c r="G153" s="138"/>
      <c r="H153" s="166"/>
      <c r="I153" s="167"/>
      <c r="J153" s="168"/>
      <c r="K153" s="169"/>
      <c r="L153" s="169"/>
      <c r="M153" s="169"/>
      <c r="N153" s="303"/>
      <c r="O153" s="131"/>
      <c r="P153" s="137"/>
      <c r="Q153" s="137"/>
      <c r="R153" s="137"/>
      <c r="S153" s="137"/>
      <c r="T153" s="137"/>
      <c r="U153" s="137"/>
      <c r="V153" s="137"/>
      <c r="W153" s="143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</row>
    <row r="154" spans="1:34" s="91" customFormat="1" ht="11.25" x14ac:dyDescent="0.2">
      <c r="A154" s="145"/>
      <c r="B154" s="145"/>
      <c r="C154" s="145"/>
      <c r="D154" s="145"/>
      <c r="E154" s="145"/>
      <c r="F154" s="223"/>
      <c r="G154" s="160"/>
      <c r="H154" s="180"/>
      <c r="I154" s="196"/>
      <c r="J154" s="172"/>
      <c r="K154" s="197"/>
      <c r="L154" s="197"/>
      <c r="M154" s="198"/>
      <c r="N154" s="304"/>
      <c r="O154" s="137"/>
      <c r="P154" s="137"/>
      <c r="Q154" s="137"/>
      <c r="R154" s="137"/>
      <c r="S154" s="137"/>
      <c r="T154" s="137"/>
      <c r="U154" s="137"/>
      <c r="V154" s="137"/>
      <c r="W154" s="143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</row>
    <row r="155" spans="1:34" s="91" customFormat="1" ht="15" customHeight="1" x14ac:dyDescent="0.2">
      <c r="A155" s="218" t="s">
        <v>168</v>
      </c>
      <c r="B155" s="219" t="s">
        <v>25</v>
      </c>
      <c r="C155" s="214"/>
      <c r="D155" s="214"/>
      <c r="E155" s="215"/>
      <c r="F155" s="146" t="s">
        <v>8</v>
      </c>
      <c r="G155" s="139">
        <f>G156+G157</f>
        <v>45647.899999999994</v>
      </c>
      <c r="H155" s="139">
        <f>H156</f>
        <v>31586.3</v>
      </c>
      <c r="I155" s="140">
        <f>I156</f>
        <v>0</v>
      </c>
      <c r="J155" s="140">
        <f>J156</f>
        <v>4687.2</v>
      </c>
      <c r="K155" s="142">
        <f>K156</f>
        <v>4687.2</v>
      </c>
      <c r="L155" s="142">
        <f>L156</f>
        <v>4687.2</v>
      </c>
      <c r="M155" s="169"/>
      <c r="N155" s="301" t="s">
        <v>167</v>
      </c>
      <c r="O155" s="129" t="s">
        <v>67</v>
      </c>
      <c r="P155" s="137">
        <v>9</v>
      </c>
      <c r="Q155" s="137">
        <v>6</v>
      </c>
      <c r="R155" s="137">
        <v>0</v>
      </c>
      <c r="S155" s="137">
        <v>1</v>
      </c>
      <c r="T155" s="137">
        <v>1</v>
      </c>
      <c r="U155" s="137">
        <v>1</v>
      </c>
      <c r="V155" s="137">
        <v>0</v>
      </c>
      <c r="W155" s="143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</row>
    <row r="156" spans="1:34" s="91" customFormat="1" ht="45" x14ac:dyDescent="0.2">
      <c r="A156" s="145"/>
      <c r="B156" s="138" t="s">
        <v>166</v>
      </c>
      <c r="C156" s="145">
        <v>2024</v>
      </c>
      <c r="D156" s="145">
        <v>2026</v>
      </c>
      <c r="E156" s="133" t="s">
        <v>20</v>
      </c>
      <c r="F156" s="146" t="s">
        <v>9</v>
      </c>
      <c r="G156" s="147">
        <f>SUM(H156:S156)</f>
        <v>45647.899999999994</v>
      </c>
      <c r="H156" s="139">
        <f>H157+H158</f>
        <v>31586.3</v>
      </c>
      <c r="I156" s="140">
        <f>I157+I158</f>
        <v>0</v>
      </c>
      <c r="J156" s="140">
        <f>J157+J158</f>
        <v>4687.2</v>
      </c>
      <c r="K156" s="142">
        <f>K157+K158</f>
        <v>4687.2</v>
      </c>
      <c r="L156" s="142">
        <f>L157+L158</f>
        <v>4687.2</v>
      </c>
      <c r="M156" s="169"/>
      <c r="N156" s="302"/>
      <c r="O156" s="130"/>
      <c r="P156" s="137"/>
      <c r="Q156" s="137"/>
      <c r="R156" s="137"/>
      <c r="S156" s="137"/>
      <c r="T156" s="137"/>
      <c r="U156" s="137"/>
      <c r="V156" s="137"/>
      <c r="W156" s="143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</row>
    <row r="157" spans="1:34" s="91" customFormat="1" ht="33.75" x14ac:dyDescent="0.2">
      <c r="A157" s="145"/>
      <c r="B157" s="145"/>
      <c r="C157" s="145"/>
      <c r="D157" s="145"/>
      <c r="E157" s="133"/>
      <c r="F157" s="146" t="s">
        <v>10</v>
      </c>
      <c r="G157" s="138"/>
      <c r="H157" s="137">
        <v>31586.3</v>
      </c>
      <c r="I157" s="163">
        <v>0</v>
      </c>
      <c r="J157" s="225">
        <v>4687.2</v>
      </c>
      <c r="K157" s="165">
        <v>4687.2</v>
      </c>
      <c r="L157" s="165">
        <v>4687.2</v>
      </c>
      <c r="M157" s="169"/>
      <c r="N157" s="302"/>
      <c r="O157" s="130"/>
      <c r="P157" s="137"/>
      <c r="Q157" s="137"/>
      <c r="R157" s="137"/>
      <c r="S157" s="137"/>
      <c r="T157" s="137"/>
      <c r="U157" s="137"/>
      <c r="V157" s="137"/>
      <c r="W157" s="143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</row>
    <row r="158" spans="1:34" s="91" customFormat="1" ht="29.25" customHeight="1" x14ac:dyDescent="0.2">
      <c r="A158" s="145"/>
      <c r="B158" s="145"/>
      <c r="C158" s="145"/>
      <c r="D158" s="145"/>
      <c r="E158" s="145"/>
      <c r="F158" s="146" t="s">
        <v>17</v>
      </c>
      <c r="G158" s="147">
        <f>SUM(H158:S158)</f>
        <v>0</v>
      </c>
      <c r="H158" s="137">
        <v>0</v>
      </c>
      <c r="I158" s="163">
        <v>0</v>
      </c>
      <c r="J158" s="164">
        <v>0</v>
      </c>
      <c r="K158" s="165">
        <v>0</v>
      </c>
      <c r="L158" s="165">
        <v>0</v>
      </c>
      <c r="M158" s="169"/>
      <c r="N158" s="302"/>
      <c r="O158" s="130"/>
      <c r="P158" s="137"/>
      <c r="Q158" s="137"/>
      <c r="R158" s="137"/>
      <c r="S158" s="137"/>
      <c r="T158" s="137"/>
      <c r="U158" s="137"/>
      <c r="V158" s="137"/>
      <c r="W158" s="143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</row>
    <row r="159" spans="1:34" s="91" customFormat="1" ht="33.75" x14ac:dyDescent="0.2">
      <c r="A159" s="145"/>
      <c r="B159" s="145"/>
      <c r="C159" s="145"/>
      <c r="D159" s="145"/>
      <c r="E159" s="145"/>
      <c r="F159" s="146" t="s">
        <v>84</v>
      </c>
      <c r="G159" s="138"/>
      <c r="H159" s="166"/>
      <c r="I159" s="167"/>
      <c r="J159" s="168"/>
      <c r="K159" s="169"/>
      <c r="L159" s="169"/>
      <c r="M159" s="169"/>
      <c r="N159" s="303"/>
      <c r="O159" s="131"/>
      <c r="P159" s="137"/>
      <c r="Q159" s="137"/>
      <c r="R159" s="137"/>
      <c r="S159" s="137"/>
      <c r="T159" s="137"/>
      <c r="U159" s="137"/>
      <c r="V159" s="137"/>
      <c r="W159" s="143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</row>
    <row r="160" spans="1:34" s="91" customFormat="1" ht="11.25" x14ac:dyDescent="0.2">
      <c r="A160" s="145"/>
      <c r="B160" s="145"/>
      <c r="C160" s="145"/>
      <c r="D160" s="145"/>
      <c r="E160" s="145"/>
      <c r="F160" s="223"/>
      <c r="G160" s="160"/>
      <c r="H160" s="180"/>
      <c r="I160" s="196"/>
      <c r="J160" s="172"/>
      <c r="K160" s="197"/>
      <c r="L160" s="197"/>
      <c r="M160" s="198"/>
      <c r="N160" s="304"/>
      <c r="O160" s="137"/>
      <c r="P160" s="137"/>
      <c r="Q160" s="137"/>
      <c r="R160" s="137"/>
      <c r="S160" s="137"/>
      <c r="T160" s="137"/>
      <c r="U160" s="137"/>
      <c r="V160" s="137"/>
      <c r="W160" s="143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</row>
    <row r="161" spans="1:45" s="91" customFormat="1" ht="18" customHeight="1" x14ac:dyDescent="0.2">
      <c r="A161" s="192">
        <v>6</v>
      </c>
      <c r="B161" s="193" t="s">
        <v>99</v>
      </c>
      <c r="C161" s="193"/>
      <c r="D161" s="193"/>
      <c r="E161" s="193"/>
      <c r="F161" s="193"/>
      <c r="G161" s="193"/>
      <c r="H161" s="193"/>
      <c r="I161" s="193"/>
      <c r="J161" s="193"/>
      <c r="K161" s="193"/>
      <c r="L161" s="193"/>
      <c r="M161" s="194"/>
      <c r="N161" s="304" t="s">
        <v>52</v>
      </c>
      <c r="O161" s="137" t="s">
        <v>52</v>
      </c>
      <c r="P161" s="137" t="s">
        <v>52</v>
      </c>
      <c r="Q161" s="137" t="s">
        <v>52</v>
      </c>
      <c r="R161" s="137" t="s">
        <v>52</v>
      </c>
      <c r="S161" s="137" t="s">
        <v>52</v>
      </c>
      <c r="T161" s="137" t="s">
        <v>52</v>
      </c>
      <c r="U161" s="137" t="s">
        <v>52</v>
      </c>
      <c r="V161" s="137" t="s">
        <v>52</v>
      </c>
      <c r="W161" s="143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</row>
    <row r="162" spans="1:45" s="91" customFormat="1" ht="15" customHeight="1" x14ac:dyDescent="0.2">
      <c r="A162" s="214"/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5"/>
      <c r="N162" s="306"/>
      <c r="O162" s="161"/>
      <c r="P162" s="137"/>
      <c r="Q162" s="137"/>
      <c r="R162" s="137"/>
      <c r="S162" s="137"/>
      <c r="T162" s="137"/>
      <c r="U162" s="137"/>
      <c r="V162" s="137"/>
      <c r="W162" s="143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</row>
    <row r="163" spans="1:45" s="91" customFormat="1" ht="11.25" x14ac:dyDescent="0.2">
      <c r="A163" s="218" t="s">
        <v>100</v>
      </c>
      <c r="B163" s="160" t="s">
        <v>12</v>
      </c>
      <c r="C163" s="158"/>
      <c r="D163" s="158"/>
      <c r="E163" s="159"/>
      <c r="F163" s="138" t="s">
        <v>8</v>
      </c>
      <c r="G163" s="220">
        <f t="shared" ref="G163:M163" si="41">G164</f>
        <v>2795868.0199999996</v>
      </c>
      <c r="H163" s="139">
        <f t="shared" si="41"/>
        <v>564226.20000000007</v>
      </c>
      <c r="I163" s="140">
        <f t="shared" si="41"/>
        <v>578712.55999999994</v>
      </c>
      <c r="J163" s="141">
        <f t="shared" si="41"/>
        <v>550976.41999999993</v>
      </c>
      <c r="K163" s="142">
        <f t="shared" si="41"/>
        <v>550976.41999999993</v>
      </c>
      <c r="L163" s="142">
        <f t="shared" si="41"/>
        <v>550976.41999999993</v>
      </c>
      <c r="M163" s="142">
        <f t="shared" si="41"/>
        <v>0</v>
      </c>
      <c r="N163" s="301"/>
      <c r="O163" s="129"/>
      <c r="P163" s="137" t="s">
        <v>52</v>
      </c>
      <c r="Q163" s="137" t="s">
        <v>52</v>
      </c>
      <c r="R163" s="137" t="s">
        <v>52</v>
      </c>
      <c r="S163" s="137" t="s">
        <v>52</v>
      </c>
      <c r="T163" s="137" t="s">
        <v>52</v>
      </c>
      <c r="U163" s="137" t="s">
        <v>52</v>
      </c>
      <c r="V163" s="137" t="s">
        <v>52</v>
      </c>
      <c r="W163" s="143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</row>
    <row r="164" spans="1:45" s="91" customFormat="1" ht="41.25" customHeight="1" x14ac:dyDescent="0.2">
      <c r="A164" s="145"/>
      <c r="B164" s="138" t="s">
        <v>126</v>
      </c>
      <c r="C164" s="145"/>
      <c r="D164" s="145"/>
      <c r="E164" s="133" t="s">
        <v>20</v>
      </c>
      <c r="F164" s="138" t="s">
        <v>9</v>
      </c>
      <c r="G164" s="139">
        <f>G165+G166</f>
        <v>2795868.0199999996</v>
      </c>
      <c r="H164" s="139">
        <f t="shared" ref="H164:M164" si="42">+H169+H174+H184+H179</f>
        <v>564226.20000000007</v>
      </c>
      <c r="I164" s="140">
        <f t="shared" si="42"/>
        <v>578712.55999999994</v>
      </c>
      <c r="J164" s="141">
        <f t="shared" si="42"/>
        <v>550976.41999999993</v>
      </c>
      <c r="K164" s="142">
        <f t="shared" si="42"/>
        <v>550976.41999999993</v>
      </c>
      <c r="L164" s="142">
        <f t="shared" si="42"/>
        <v>550976.41999999993</v>
      </c>
      <c r="M164" s="142">
        <f t="shared" si="42"/>
        <v>0</v>
      </c>
      <c r="N164" s="302"/>
      <c r="O164" s="130"/>
      <c r="P164" s="137"/>
      <c r="Q164" s="137"/>
      <c r="R164" s="137"/>
      <c r="S164" s="137"/>
      <c r="T164" s="137"/>
      <c r="U164" s="137"/>
      <c r="V164" s="137"/>
      <c r="W164" s="143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</row>
    <row r="165" spans="1:45" s="91" customFormat="1" ht="36" customHeight="1" x14ac:dyDescent="0.2">
      <c r="A165" s="145"/>
      <c r="B165" s="145"/>
      <c r="C165" s="145"/>
      <c r="D165" s="145"/>
      <c r="E165" s="145"/>
      <c r="F165" s="138" t="s">
        <v>10</v>
      </c>
      <c r="G165" s="147">
        <f>SUM(H165:M165)</f>
        <v>2795868.0199999996</v>
      </c>
      <c r="H165" s="139">
        <f t="shared" ref="H165:M165" si="43">H170+H175+H185+H180</f>
        <v>564226.20000000007</v>
      </c>
      <c r="I165" s="140">
        <f t="shared" si="43"/>
        <v>578712.55999999994</v>
      </c>
      <c r="J165" s="141">
        <f t="shared" si="43"/>
        <v>550976.41999999993</v>
      </c>
      <c r="K165" s="142">
        <f t="shared" si="43"/>
        <v>550976.41999999993</v>
      </c>
      <c r="L165" s="142">
        <f t="shared" si="43"/>
        <v>550976.41999999993</v>
      </c>
      <c r="M165" s="142">
        <f t="shared" si="43"/>
        <v>0</v>
      </c>
      <c r="N165" s="302"/>
      <c r="O165" s="130"/>
      <c r="P165" s="137"/>
      <c r="Q165" s="137"/>
      <c r="R165" s="137"/>
      <c r="S165" s="137"/>
      <c r="T165" s="137"/>
      <c r="U165" s="137"/>
      <c r="V165" s="137"/>
      <c r="W165" s="143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</row>
    <row r="166" spans="1:45" s="91" customFormat="1" ht="27" customHeight="1" x14ac:dyDescent="0.2">
      <c r="A166" s="145"/>
      <c r="B166" s="145"/>
      <c r="C166" s="145"/>
      <c r="D166" s="145"/>
      <c r="E166" s="145"/>
      <c r="F166" s="138" t="s">
        <v>17</v>
      </c>
      <c r="G166" s="220"/>
      <c r="H166" s="153"/>
      <c r="I166" s="154"/>
      <c r="J166" s="155"/>
      <c r="K166" s="156"/>
      <c r="L166" s="156"/>
      <c r="M166" s="156"/>
      <c r="N166" s="302"/>
      <c r="O166" s="130"/>
      <c r="P166" s="137"/>
      <c r="Q166" s="137"/>
      <c r="R166" s="137"/>
      <c r="S166" s="137"/>
      <c r="T166" s="137"/>
      <c r="U166" s="137"/>
      <c r="V166" s="137"/>
      <c r="W166" s="143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</row>
    <row r="167" spans="1:45" s="91" customFormat="1" ht="37.5" customHeight="1" x14ac:dyDescent="0.2">
      <c r="A167" s="145"/>
      <c r="B167" s="145"/>
      <c r="C167" s="145"/>
      <c r="D167" s="145"/>
      <c r="E167" s="145"/>
      <c r="F167" s="146" t="s">
        <v>84</v>
      </c>
      <c r="G167" s="226"/>
      <c r="H167" s="153"/>
      <c r="I167" s="154"/>
      <c r="J167" s="155"/>
      <c r="K167" s="156"/>
      <c r="L167" s="156"/>
      <c r="M167" s="156"/>
      <c r="N167" s="302"/>
      <c r="O167" s="130"/>
      <c r="P167" s="137"/>
      <c r="Q167" s="137"/>
      <c r="R167" s="137"/>
      <c r="S167" s="137"/>
      <c r="T167" s="137"/>
      <c r="U167" s="137"/>
      <c r="V167" s="137"/>
      <c r="W167" s="143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</row>
    <row r="168" spans="1:45" s="91" customFormat="1" ht="11.25" x14ac:dyDescent="0.2">
      <c r="A168" s="218" t="s">
        <v>101</v>
      </c>
      <c r="B168" s="137" t="s">
        <v>25</v>
      </c>
      <c r="C168" s="158"/>
      <c r="D168" s="158"/>
      <c r="E168" s="159"/>
      <c r="F168" s="146" t="s">
        <v>8</v>
      </c>
      <c r="G168" s="139">
        <f t="shared" ref="G168:M169" si="44">G169</f>
        <v>291824.42</v>
      </c>
      <c r="H168" s="139">
        <f t="shared" si="44"/>
        <v>43770.39</v>
      </c>
      <c r="I168" s="140">
        <f t="shared" si="44"/>
        <v>57195.98</v>
      </c>
      <c r="J168" s="141">
        <f t="shared" si="44"/>
        <v>63619.35</v>
      </c>
      <c r="K168" s="142">
        <f t="shared" si="44"/>
        <v>63619.35</v>
      </c>
      <c r="L168" s="142">
        <f t="shared" si="44"/>
        <v>63619.35</v>
      </c>
      <c r="M168" s="142">
        <f t="shared" si="44"/>
        <v>0</v>
      </c>
      <c r="N168" s="301" t="s">
        <v>69</v>
      </c>
      <c r="O168" s="129" t="s">
        <v>54</v>
      </c>
      <c r="P168" s="137">
        <f>V168+Q168+R168+S168</f>
        <v>3</v>
      </c>
      <c r="Q168" s="137">
        <v>1</v>
      </c>
      <c r="R168" s="137">
        <v>1</v>
      </c>
      <c r="S168" s="137">
        <v>1</v>
      </c>
      <c r="T168" s="137">
        <v>0</v>
      </c>
      <c r="U168" s="137">
        <v>0</v>
      </c>
      <c r="V168" s="137">
        <v>0</v>
      </c>
      <c r="W168" s="143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</row>
    <row r="169" spans="1:45" s="91" customFormat="1" ht="42.75" customHeight="1" x14ac:dyDescent="0.2">
      <c r="A169" s="145"/>
      <c r="B169" s="183" t="s">
        <v>78</v>
      </c>
      <c r="C169" s="145">
        <v>2022</v>
      </c>
      <c r="D169" s="145">
        <v>2024</v>
      </c>
      <c r="E169" s="133" t="s">
        <v>20</v>
      </c>
      <c r="F169" s="146" t="s">
        <v>9</v>
      </c>
      <c r="G169" s="139">
        <f t="shared" si="44"/>
        <v>291824.42</v>
      </c>
      <c r="H169" s="139">
        <f t="shared" si="44"/>
        <v>43770.39</v>
      </c>
      <c r="I169" s="140">
        <f t="shared" si="44"/>
        <v>57195.98</v>
      </c>
      <c r="J169" s="141">
        <f t="shared" si="44"/>
        <v>63619.35</v>
      </c>
      <c r="K169" s="142">
        <f t="shared" si="44"/>
        <v>63619.35</v>
      </c>
      <c r="L169" s="142">
        <f t="shared" si="44"/>
        <v>63619.35</v>
      </c>
      <c r="M169" s="142">
        <f t="shared" si="44"/>
        <v>0</v>
      </c>
      <c r="N169" s="302"/>
      <c r="O169" s="130"/>
      <c r="P169" s="137"/>
      <c r="Q169" s="137"/>
      <c r="R169" s="137"/>
      <c r="S169" s="137"/>
      <c r="T169" s="137"/>
      <c r="U169" s="137"/>
      <c r="V169" s="137"/>
      <c r="W169" s="143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</row>
    <row r="170" spans="1:45" s="91" customFormat="1" ht="35.25" customHeight="1" x14ac:dyDescent="0.2">
      <c r="A170" s="145"/>
      <c r="B170" s="162"/>
      <c r="C170" s="145"/>
      <c r="D170" s="145"/>
      <c r="E170" s="145"/>
      <c r="F170" s="146" t="s">
        <v>10</v>
      </c>
      <c r="G170" s="147">
        <f>SUM(H170:M170)</f>
        <v>291824.42</v>
      </c>
      <c r="H170" s="139">
        <v>43770.39</v>
      </c>
      <c r="I170" s="140">
        <v>57195.98</v>
      </c>
      <c r="J170" s="139">
        <v>63619.35</v>
      </c>
      <c r="K170" s="142">
        <v>63619.35</v>
      </c>
      <c r="L170" s="142">
        <v>63619.35</v>
      </c>
      <c r="M170" s="142">
        <v>0</v>
      </c>
      <c r="N170" s="302"/>
      <c r="O170" s="130"/>
      <c r="P170" s="137"/>
      <c r="Q170" s="137"/>
      <c r="R170" s="137"/>
      <c r="S170" s="137"/>
      <c r="T170" s="137"/>
      <c r="U170" s="137"/>
      <c r="V170" s="137"/>
      <c r="W170" s="143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</row>
    <row r="171" spans="1:45" s="91" customFormat="1" ht="22.5" x14ac:dyDescent="0.2">
      <c r="A171" s="145"/>
      <c r="B171" s="187"/>
      <c r="C171" s="145"/>
      <c r="D171" s="145"/>
      <c r="E171" s="145"/>
      <c r="F171" s="146" t="s">
        <v>17</v>
      </c>
      <c r="G171" s="139"/>
      <c r="H171" s="153"/>
      <c r="I171" s="154"/>
      <c r="J171" s="155"/>
      <c r="K171" s="156"/>
      <c r="L171" s="156"/>
      <c r="M171" s="156"/>
      <c r="N171" s="302"/>
      <c r="O171" s="130"/>
      <c r="P171" s="137"/>
      <c r="Q171" s="137"/>
      <c r="R171" s="137"/>
      <c r="S171" s="137"/>
      <c r="T171" s="137"/>
      <c r="U171" s="137"/>
      <c r="V171" s="137"/>
      <c r="W171" s="143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</row>
    <row r="172" spans="1:45" s="91" customFormat="1" ht="33.75" x14ac:dyDescent="0.2">
      <c r="A172" s="145"/>
      <c r="B172" s="145"/>
      <c r="C172" s="145"/>
      <c r="D172" s="145"/>
      <c r="E172" s="145"/>
      <c r="F172" s="146" t="s">
        <v>84</v>
      </c>
      <c r="G172" s="139"/>
      <c r="H172" s="153"/>
      <c r="I172" s="154"/>
      <c r="J172" s="155"/>
      <c r="K172" s="156"/>
      <c r="L172" s="156"/>
      <c r="M172" s="156"/>
      <c r="N172" s="302"/>
      <c r="O172" s="131"/>
      <c r="P172" s="137"/>
      <c r="Q172" s="137"/>
      <c r="R172" s="137"/>
      <c r="S172" s="137"/>
      <c r="T172" s="137"/>
      <c r="U172" s="137"/>
      <c r="V172" s="137"/>
      <c r="W172" s="143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</row>
    <row r="173" spans="1:45" s="91" customFormat="1" ht="11.25" x14ac:dyDescent="0.2">
      <c r="A173" s="218" t="s">
        <v>102</v>
      </c>
      <c r="B173" s="227" t="s">
        <v>25</v>
      </c>
      <c r="C173" s="158"/>
      <c r="D173" s="158"/>
      <c r="E173" s="159"/>
      <c r="F173" s="146" t="s">
        <v>8</v>
      </c>
      <c r="G173" s="139">
        <f t="shared" ref="G173:M174" si="45">G174</f>
        <v>1708691.1</v>
      </c>
      <c r="H173" s="139">
        <f t="shared" si="45"/>
        <v>400278.91</v>
      </c>
      <c r="I173" s="140">
        <f t="shared" si="45"/>
        <v>383172.98</v>
      </c>
      <c r="J173" s="141">
        <f t="shared" si="45"/>
        <v>308413.07</v>
      </c>
      <c r="K173" s="142">
        <f t="shared" si="45"/>
        <v>308413.07</v>
      </c>
      <c r="L173" s="142">
        <f t="shared" si="45"/>
        <v>308413.07</v>
      </c>
      <c r="M173" s="142">
        <f t="shared" si="45"/>
        <v>0</v>
      </c>
      <c r="N173" s="301" t="s">
        <v>69</v>
      </c>
      <c r="O173" s="129" t="s">
        <v>54</v>
      </c>
      <c r="P173" s="137">
        <f>V173+Q173+R173+S173</f>
        <v>3</v>
      </c>
      <c r="Q173" s="137">
        <v>1</v>
      </c>
      <c r="R173" s="137">
        <v>1</v>
      </c>
      <c r="S173" s="137">
        <v>1</v>
      </c>
      <c r="T173" s="137">
        <v>0</v>
      </c>
      <c r="U173" s="137">
        <v>0</v>
      </c>
      <c r="V173" s="137">
        <v>0</v>
      </c>
      <c r="W173" s="143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</row>
    <row r="174" spans="1:45" s="91" customFormat="1" ht="33.75" customHeight="1" x14ac:dyDescent="0.2">
      <c r="A174" s="145"/>
      <c r="B174" s="183" t="s">
        <v>145</v>
      </c>
      <c r="C174" s="145">
        <v>2022</v>
      </c>
      <c r="D174" s="145">
        <v>2024</v>
      </c>
      <c r="E174" s="133" t="s">
        <v>20</v>
      </c>
      <c r="F174" s="146" t="s">
        <v>9</v>
      </c>
      <c r="G174" s="139">
        <f t="shared" si="45"/>
        <v>1708691.1</v>
      </c>
      <c r="H174" s="139">
        <f t="shared" ref="H174:M174" si="46">H175+H176</f>
        <v>400278.91</v>
      </c>
      <c r="I174" s="140">
        <f t="shared" si="46"/>
        <v>383172.98</v>
      </c>
      <c r="J174" s="141">
        <f t="shared" si="46"/>
        <v>308413.07</v>
      </c>
      <c r="K174" s="142">
        <f t="shared" si="46"/>
        <v>308413.07</v>
      </c>
      <c r="L174" s="142">
        <f t="shared" si="46"/>
        <v>308413.07</v>
      </c>
      <c r="M174" s="142">
        <f t="shared" si="46"/>
        <v>0</v>
      </c>
      <c r="N174" s="302"/>
      <c r="O174" s="130"/>
      <c r="P174" s="137"/>
      <c r="Q174" s="137"/>
      <c r="R174" s="137"/>
      <c r="S174" s="137"/>
      <c r="T174" s="137"/>
      <c r="U174" s="137"/>
      <c r="V174" s="137"/>
      <c r="W174" s="143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</row>
    <row r="175" spans="1:45" s="91" customFormat="1" ht="33.75" x14ac:dyDescent="0.2">
      <c r="A175" s="145"/>
      <c r="B175" s="185"/>
      <c r="C175" s="145"/>
      <c r="D175" s="145"/>
      <c r="E175" s="145"/>
      <c r="F175" s="146" t="s">
        <v>10</v>
      </c>
      <c r="G175" s="147">
        <f>SUM(H175:M175)</f>
        <v>1708691.1</v>
      </c>
      <c r="H175" s="139">
        <v>400278.91</v>
      </c>
      <c r="I175" s="140">
        <v>383172.98</v>
      </c>
      <c r="J175" s="139">
        <v>308413.07</v>
      </c>
      <c r="K175" s="142">
        <v>308413.07</v>
      </c>
      <c r="L175" s="142">
        <v>308413.07</v>
      </c>
      <c r="M175" s="142">
        <v>0</v>
      </c>
      <c r="N175" s="302"/>
      <c r="O175" s="130"/>
      <c r="P175" s="137"/>
      <c r="Q175" s="137"/>
      <c r="R175" s="137"/>
      <c r="S175" s="137"/>
      <c r="T175" s="137"/>
      <c r="U175" s="137"/>
      <c r="V175" s="137"/>
      <c r="W175" s="143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</row>
    <row r="176" spans="1:45" s="91" customFormat="1" ht="27" customHeight="1" x14ac:dyDescent="0.2">
      <c r="A176" s="145"/>
      <c r="B176" s="187"/>
      <c r="C176" s="145"/>
      <c r="D176" s="145"/>
      <c r="E176" s="145"/>
      <c r="F176" s="146" t="s">
        <v>17</v>
      </c>
      <c r="G176" s="139"/>
      <c r="H176" s="139"/>
      <c r="I176" s="140"/>
      <c r="J176" s="141"/>
      <c r="K176" s="142"/>
      <c r="L176" s="142"/>
      <c r="M176" s="142"/>
      <c r="N176" s="302"/>
      <c r="O176" s="130"/>
      <c r="P176" s="137"/>
      <c r="Q176" s="137"/>
      <c r="R176" s="137"/>
      <c r="S176" s="137"/>
      <c r="T176" s="137"/>
      <c r="U176" s="137"/>
      <c r="V176" s="137"/>
      <c r="W176" s="143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</row>
    <row r="177" spans="1:34" s="91" customFormat="1" ht="33.75" x14ac:dyDescent="0.2">
      <c r="A177" s="145"/>
      <c r="B177" s="145"/>
      <c r="C177" s="145"/>
      <c r="D177" s="145"/>
      <c r="E177" s="145"/>
      <c r="F177" s="146" t="s">
        <v>84</v>
      </c>
      <c r="G177" s="139"/>
      <c r="H177" s="153"/>
      <c r="I177" s="154"/>
      <c r="J177" s="155"/>
      <c r="K177" s="156"/>
      <c r="L177" s="156"/>
      <c r="M177" s="156"/>
      <c r="N177" s="302"/>
      <c r="O177" s="131"/>
      <c r="P177" s="137"/>
      <c r="Q177" s="137"/>
      <c r="R177" s="137"/>
      <c r="S177" s="137"/>
      <c r="T177" s="137"/>
      <c r="U177" s="137"/>
      <c r="V177" s="137"/>
      <c r="W177" s="143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</row>
    <row r="178" spans="1:34" s="91" customFormat="1" ht="11.25" x14ac:dyDescent="0.2">
      <c r="A178" s="218" t="s">
        <v>103</v>
      </c>
      <c r="B178" s="228" t="s">
        <v>25</v>
      </c>
      <c r="C178" s="158"/>
      <c r="D178" s="158"/>
      <c r="E178" s="159"/>
      <c r="F178" s="138" t="s">
        <v>8</v>
      </c>
      <c r="G178" s="220">
        <f>G179</f>
        <v>265014.90000000002</v>
      </c>
      <c r="H178" s="148">
        <f t="shared" ref="H178:M179" si="47">H179</f>
        <v>42071.3</v>
      </c>
      <c r="I178" s="149">
        <f t="shared" si="47"/>
        <v>42511.6</v>
      </c>
      <c r="J178" s="151">
        <f t="shared" si="47"/>
        <v>60144</v>
      </c>
      <c r="K178" s="150">
        <f t="shared" si="47"/>
        <v>60144</v>
      </c>
      <c r="L178" s="150">
        <f t="shared" si="47"/>
        <v>60144</v>
      </c>
      <c r="M178" s="150">
        <f t="shared" si="47"/>
        <v>0</v>
      </c>
      <c r="N178" s="135" t="s">
        <v>69</v>
      </c>
      <c r="O178" s="129" t="s">
        <v>54</v>
      </c>
      <c r="P178" s="137">
        <f>V178+Q178+R178+S178</f>
        <v>3</v>
      </c>
      <c r="Q178" s="137">
        <v>1</v>
      </c>
      <c r="R178" s="137">
        <v>1</v>
      </c>
      <c r="S178" s="137">
        <v>1</v>
      </c>
      <c r="T178" s="137">
        <v>0</v>
      </c>
      <c r="U178" s="137">
        <v>0</v>
      </c>
      <c r="V178" s="137">
        <v>0</v>
      </c>
      <c r="W178" s="143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</row>
    <row r="179" spans="1:34" s="91" customFormat="1" ht="45" x14ac:dyDescent="0.2">
      <c r="A179" s="145"/>
      <c r="B179" s="138" t="s">
        <v>127</v>
      </c>
      <c r="C179" s="145">
        <v>2022</v>
      </c>
      <c r="D179" s="145">
        <v>2024</v>
      </c>
      <c r="E179" s="133" t="s">
        <v>20</v>
      </c>
      <c r="F179" s="138" t="s">
        <v>9</v>
      </c>
      <c r="G179" s="220">
        <f>G180</f>
        <v>265014.90000000002</v>
      </c>
      <c r="H179" s="148">
        <f t="shared" si="47"/>
        <v>42071.3</v>
      </c>
      <c r="I179" s="149">
        <f t="shared" si="47"/>
        <v>42511.6</v>
      </c>
      <c r="J179" s="151">
        <f t="shared" si="47"/>
        <v>60144</v>
      </c>
      <c r="K179" s="150">
        <f t="shared" si="47"/>
        <v>60144</v>
      </c>
      <c r="L179" s="150">
        <f t="shared" si="47"/>
        <v>60144</v>
      </c>
      <c r="M179" s="150">
        <f t="shared" si="47"/>
        <v>0</v>
      </c>
      <c r="N179" s="299"/>
      <c r="O179" s="130"/>
      <c r="P179" s="137"/>
      <c r="Q179" s="137"/>
      <c r="R179" s="137"/>
      <c r="S179" s="137"/>
      <c r="T179" s="137"/>
      <c r="U179" s="137"/>
      <c r="V179" s="137"/>
      <c r="W179" s="143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</row>
    <row r="180" spans="1:34" s="91" customFormat="1" ht="33.75" x14ac:dyDescent="0.2">
      <c r="A180" s="145"/>
      <c r="B180" s="145"/>
      <c r="C180" s="145"/>
      <c r="D180" s="145"/>
      <c r="E180" s="145"/>
      <c r="F180" s="138" t="s">
        <v>10</v>
      </c>
      <c r="G180" s="147">
        <f>SUM(H180:M180)</f>
        <v>265014.90000000002</v>
      </c>
      <c r="H180" s="229">
        <v>42071.3</v>
      </c>
      <c r="I180" s="230">
        <v>42511.6</v>
      </c>
      <c r="J180" s="229">
        <v>60144</v>
      </c>
      <c r="K180" s="231">
        <v>60144</v>
      </c>
      <c r="L180" s="231">
        <v>60144</v>
      </c>
      <c r="M180" s="231">
        <v>0</v>
      </c>
      <c r="N180" s="299"/>
      <c r="O180" s="130"/>
      <c r="P180" s="137"/>
      <c r="Q180" s="137"/>
      <c r="R180" s="137"/>
      <c r="S180" s="137"/>
      <c r="T180" s="137"/>
      <c r="U180" s="137"/>
      <c r="V180" s="137"/>
      <c r="W180" s="143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</row>
    <row r="181" spans="1:34" s="91" customFormat="1" ht="22.5" x14ac:dyDescent="0.2">
      <c r="A181" s="145"/>
      <c r="B181" s="145"/>
      <c r="C181" s="145"/>
      <c r="D181" s="145"/>
      <c r="E181" s="145"/>
      <c r="F181" s="138" t="s">
        <v>17</v>
      </c>
      <c r="G181" s="220"/>
      <c r="H181" s="153"/>
      <c r="I181" s="154"/>
      <c r="J181" s="155"/>
      <c r="K181" s="156"/>
      <c r="L181" s="156"/>
      <c r="M181" s="156"/>
      <c r="N181" s="300"/>
      <c r="O181" s="131"/>
      <c r="P181" s="137"/>
      <c r="Q181" s="137"/>
      <c r="R181" s="137"/>
      <c r="S181" s="137"/>
      <c r="T181" s="137"/>
      <c r="U181" s="137"/>
      <c r="V181" s="137"/>
      <c r="W181" s="143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</row>
    <row r="182" spans="1:34" s="91" customFormat="1" ht="33.75" x14ac:dyDescent="0.2">
      <c r="A182" s="145"/>
      <c r="B182" s="145"/>
      <c r="C182" s="145"/>
      <c r="D182" s="145"/>
      <c r="E182" s="145"/>
      <c r="F182" s="183" t="s">
        <v>84</v>
      </c>
      <c r="G182" s="220"/>
      <c r="H182" s="153"/>
      <c r="I182" s="154"/>
      <c r="J182" s="155"/>
      <c r="K182" s="156"/>
      <c r="L182" s="156"/>
      <c r="M182" s="156"/>
      <c r="N182" s="311"/>
      <c r="O182" s="170"/>
      <c r="P182" s="137"/>
      <c r="Q182" s="137"/>
      <c r="R182" s="137"/>
      <c r="S182" s="137"/>
      <c r="T182" s="137"/>
      <c r="U182" s="137"/>
      <c r="V182" s="137"/>
      <c r="W182" s="143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</row>
    <row r="183" spans="1:34" s="92" customFormat="1" ht="11.25" x14ac:dyDescent="0.2">
      <c r="A183" s="218" t="s">
        <v>104</v>
      </c>
      <c r="B183" s="228" t="s">
        <v>25</v>
      </c>
      <c r="C183" s="158"/>
      <c r="D183" s="158"/>
      <c r="E183" s="158"/>
      <c r="F183" s="138" t="s">
        <v>8</v>
      </c>
      <c r="G183" s="139">
        <f>G184</f>
        <v>530337.6</v>
      </c>
      <c r="H183" s="229">
        <f t="shared" ref="H183:M184" si="48">H184</f>
        <v>78105.600000000006</v>
      </c>
      <c r="I183" s="230">
        <f t="shared" si="48"/>
        <v>95832</v>
      </c>
      <c r="J183" s="232">
        <f t="shared" si="48"/>
        <v>118800</v>
      </c>
      <c r="K183" s="231">
        <f t="shared" si="48"/>
        <v>118800</v>
      </c>
      <c r="L183" s="231">
        <f t="shared" si="48"/>
        <v>118800</v>
      </c>
      <c r="M183" s="231">
        <f t="shared" si="48"/>
        <v>0</v>
      </c>
      <c r="N183" s="305"/>
      <c r="O183" s="129" t="s">
        <v>54</v>
      </c>
      <c r="P183" s="137">
        <f>Q183+R183+S183+T183+U183+V183</f>
        <v>2</v>
      </c>
      <c r="Q183" s="137">
        <v>1</v>
      </c>
      <c r="R183" s="137">
        <v>1</v>
      </c>
      <c r="S183" s="137">
        <v>0</v>
      </c>
      <c r="T183" s="137">
        <v>0</v>
      </c>
      <c r="U183" s="137">
        <v>0</v>
      </c>
      <c r="V183" s="137">
        <v>0</v>
      </c>
      <c r="W183" s="145"/>
    </row>
    <row r="184" spans="1:34" s="92" customFormat="1" ht="45" x14ac:dyDescent="0.2">
      <c r="A184" s="145"/>
      <c r="B184" s="138" t="s">
        <v>114</v>
      </c>
      <c r="C184" s="145">
        <v>2022</v>
      </c>
      <c r="D184" s="145">
        <v>2023</v>
      </c>
      <c r="E184" s="133" t="s">
        <v>20</v>
      </c>
      <c r="F184" s="138" t="s">
        <v>9</v>
      </c>
      <c r="G184" s="139">
        <f>G185</f>
        <v>530337.6</v>
      </c>
      <c r="H184" s="229">
        <f t="shared" si="48"/>
        <v>78105.600000000006</v>
      </c>
      <c r="I184" s="230">
        <f t="shared" si="48"/>
        <v>95832</v>
      </c>
      <c r="J184" s="232">
        <f t="shared" si="48"/>
        <v>118800</v>
      </c>
      <c r="K184" s="231">
        <f t="shared" si="48"/>
        <v>118800</v>
      </c>
      <c r="L184" s="231">
        <f t="shared" si="48"/>
        <v>118800</v>
      </c>
      <c r="M184" s="231">
        <f t="shared" si="48"/>
        <v>0</v>
      </c>
      <c r="N184" s="314" t="s">
        <v>69</v>
      </c>
      <c r="O184" s="130"/>
      <c r="P184" s="137"/>
      <c r="Q184" s="137"/>
      <c r="R184" s="137"/>
      <c r="S184" s="137"/>
      <c r="T184" s="137"/>
      <c r="U184" s="137"/>
      <c r="V184" s="137"/>
      <c r="W184" s="145"/>
    </row>
    <row r="185" spans="1:34" s="92" customFormat="1" ht="33.75" x14ac:dyDescent="0.2">
      <c r="A185" s="145"/>
      <c r="B185" s="145"/>
      <c r="C185" s="145"/>
      <c r="D185" s="145"/>
      <c r="E185" s="145"/>
      <c r="F185" s="138" t="s">
        <v>10</v>
      </c>
      <c r="G185" s="147">
        <f>SUM(H185:M185)</f>
        <v>530337.6</v>
      </c>
      <c r="H185" s="148">
        <v>78105.600000000006</v>
      </c>
      <c r="I185" s="149">
        <v>95832</v>
      </c>
      <c r="J185" s="148">
        <v>118800</v>
      </c>
      <c r="K185" s="150">
        <v>118800</v>
      </c>
      <c r="L185" s="150">
        <v>118800</v>
      </c>
      <c r="M185" s="150">
        <v>0</v>
      </c>
      <c r="N185" s="315"/>
      <c r="O185" s="130"/>
      <c r="P185" s="137"/>
      <c r="Q185" s="137"/>
      <c r="R185" s="137"/>
      <c r="S185" s="137"/>
      <c r="T185" s="137"/>
      <c r="U185" s="137"/>
      <c r="V185" s="137"/>
      <c r="W185" s="145"/>
    </row>
    <row r="186" spans="1:34" s="92" customFormat="1" ht="22.5" x14ac:dyDescent="0.2">
      <c r="A186" s="145"/>
      <c r="B186" s="145"/>
      <c r="C186" s="145"/>
      <c r="D186" s="145"/>
      <c r="E186" s="145"/>
      <c r="F186" s="138" t="s">
        <v>17</v>
      </c>
      <c r="G186" s="139"/>
      <c r="H186" s="153"/>
      <c r="I186" s="154"/>
      <c r="J186" s="155"/>
      <c r="K186" s="156"/>
      <c r="L186" s="156"/>
      <c r="M186" s="156"/>
      <c r="N186" s="316"/>
      <c r="O186" s="131"/>
      <c r="P186" s="137"/>
      <c r="Q186" s="137"/>
      <c r="R186" s="137"/>
      <c r="S186" s="137"/>
      <c r="T186" s="137"/>
      <c r="U186" s="137"/>
      <c r="V186" s="137"/>
      <c r="W186" s="145"/>
    </row>
    <row r="187" spans="1:34" s="92" customFormat="1" ht="33.75" x14ac:dyDescent="0.2">
      <c r="A187" s="145"/>
      <c r="B187" s="145"/>
      <c r="C187" s="145"/>
      <c r="D187" s="145"/>
      <c r="E187" s="145"/>
      <c r="F187" s="183" t="s">
        <v>84</v>
      </c>
      <c r="G187" s="139"/>
      <c r="H187" s="153"/>
      <c r="I187" s="154"/>
      <c r="J187" s="155"/>
      <c r="K187" s="156"/>
      <c r="L187" s="156"/>
      <c r="M187" s="156"/>
      <c r="N187" s="137"/>
      <c r="O187" s="137"/>
      <c r="P187" s="137"/>
      <c r="Q187" s="137"/>
      <c r="R187" s="137"/>
      <c r="S187" s="137"/>
      <c r="T187" s="137"/>
      <c r="U187" s="137"/>
      <c r="V187" s="137"/>
      <c r="W187" s="145"/>
    </row>
    <row r="188" spans="1:34" s="92" customFormat="1" ht="15" customHeight="1" x14ac:dyDescent="0.2">
      <c r="A188" s="168">
        <v>7</v>
      </c>
      <c r="B188" s="233" t="s">
        <v>108</v>
      </c>
      <c r="C188" s="193"/>
      <c r="D188" s="193"/>
      <c r="E188" s="193"/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4"/>
      <c r="W188" s="145"/>
    </row>
    <row r="189" spans="1:34" s="92" customFormat="1" ht="11.25" x14ac:dyDescent="0.2">
      <c r="A189" s="228" t="s">
        <v>109</v>
      </c>
      <c r="B189" s="137" t="s">
        <v>12</v>
      </c>
      <c r="C189" s="189"/>
      <c r="D189" s="189"/>
      <c r="E189" s="190"/>
      <c r="F189" s="138" t="s">
        <v>8</v>
      </c>
      <c r="G189" s="234">
        <f t="shared" ref="G189:M190" si="49">G190</f>
        <v>10000</v>
      </c>
      <c r="H189" s="139">
        <f t="shared" si="49"/>
        <v>0</v>
      </c>
      <c r="I189" s="140">
        <f t="shared" si="49"/>
        <v>0</v>
      </c>
      <c r="J189" s="141">
        <f t="shared" si="49"/>
        <v>5000</v>
      </c>
      <c r="K189" s="142">
        <f t="shared" si="49"/>
        <v>5000</v>
      </c>
      <c r="L189" s="142">
        <f t="shared" si="49"/>
        <v>0</v>
      </c>
      <c r="M189" s="142">
        <f t="shared" si="49"/>
        <v>0</v>
      </c>
      <c r="N189" s="199" t="s">
        <v>52</v>
      </c>
      <c r="O189" s="129"/>
      <c r="P189" s="170" t="s">
        <v>52</v>
      </c>
      <c r="Q189" s="170" t="s">
        <v>52</v>
      </c>
      <c r="R189" s="170" t="s">
        <v>52</v>
      </c>
      <c r="S189" s="170" t="s">
        <v>52</v>
      </c>
      <c r="T189" s="170" t="s">
        <v>52</v>
      </c>
      <c r="U189" s="170" t="s">
        <v>52</v>
      </c>
      <c r="V189" s="170" t="s">
        <v>52</v>
      </c>
      <c r="W189" s="145"/>
    </row>
    <row r="190" spans="1:34" s="92" customFormat="1" ht="72" customHeight="1" x14ac:dyDescent="0.2">
      <c r="A190" s="145"/>
      <c r="B190" s="138" t="s">
        <v>128</v>
      </c>
      <c r="C190" s="145"/>
      <c r="D190" s="145"/>
      <c r="E190" s="133" t="s">
        <v>20</v>
      </c>
      <c r="F190" s="138" t="s">
        <v>9</v>
      </c>
      <c r="G190" s="220">
        <f t="shared" si="49"/>
        <v>10000</v>
      </c>
      <c r="H190" s="139">
        <f t="shared" si="49"/>
        <v>0</v>
      </c>
      <c r="I190" s="140">
        <f t="shared" si="49"/>
        <v>0</v>
      </c>
      <c r="J190" s="141">
        <f t="shared" si="49"/>
        <v>5000</v>
      </c>
      <c r="K190" s="142">
        <f t="shared" si="49"/>
        <v>5000</v>
      </c>
      <c r="L190" s="142">
        <f t="shared" si="49"/>
        <v>0</v>
      </c>
      <c r="M190" s="142">
        <f t="shared" si="49"/>
        <v>0</v>
      </c>
      <c r="N190" s="152"/>
      <c r="O190" s="130"/>
      <c r="P190" s="137"/>
      <c r="Q190" s="137"/>
      <c r="R190" s="137"/>
      <c r="S190" s="137"/>
      <c r="T190" s="137"/>
      <c r="U190" s="137"/>
      <c r="V190" s="137"/>
      <c r="W190" s="145"/>
    </row>
    <row r="191" spans="1:34" s="92" customFormat="1" ht="33.75" x14ac:dyDescent="0.2">
      <c r="A191" s="145"/>
      <c r="B191" s="133"/>
      <c r="C191" s="145"/>
      <c r="D191" s="145"/>
      <c r="E191" s="133"/>
      <c r="F191" s="138" t="s">
        <v>10</v>
      </c>
      <c r="G191" s="147">
        <f>SUM(H191:M191)</f>
        <v>10000</v>
      </c>
      <c r="H191" s="148">
        <f>H196+H201</f>
        <v>0</v>
      </c>
      <c r="I191" s="149">
        <f>I196+I201</f>
        <v>0</v>
      </c>
      <c r="J191" s="151">
        <f>J196+J201</f>
        <v>5000</v>
      </c>
      <c r="K191" s="150">
        <f>K196+K201</f>
        <v>5000</v>
      </c>
      <c r="L191" s="150">
        <v>0</v>
      </c>
      <c r="M191" s="150">
        <v>0</v>
      </c>
      <c r="N191" s="152"/>
      <c r="O191" s="130"/>
      <c r="P191" s="137"/>
      <c r="Q191" s="137"/>
      <c r="R191" s="137"/>
      <c r="S191" s="137"/>
      <c r="T191" s="137"/>
      <c r="U191" s="137"/>
      <c r="V191" s="137"/>
      <c r="W191" s="145"/>
    </row>
    <row r="192" spans="1:34" s="92" customFormat="1" ht="27.75" customHeight="1" x14ac:dyDescent="0.2">
      <c r="A192" s="145"/>
      <c r="B192" s="133"/>
      <c r="C192" s="145"/>
      <c r="D192" s="145"/>
      <c r="E192" s="133"/>
      <c r="F192" s="138" t="s">
        <v>17</v>
      </c>
      <c r="G192" s="220"/>
      <c r="H192" s="153"/>
      <c r="I192" s="154"/>
      <c r="J192" s="155"/>
      <c r="K192" s="156"/>
      <c r="L192" s="156"/>
      <c r="M192" s="156"/>
      <c r="N192" s="152"/>
      <c r="O192" s="130"/>
      <c r="P192" s="137"/>
      <c r="Q192" s="137"/>
      <c r="R192" s="137"/>
      <c r="S192" s="137"/>
      <c r="T192" s="137"/>
      <c r="U192" s="137"/>
      <c r="V192" s="137"/>
      <c r="W192" s="145"/>
    </row>
    <row r="193" spans="1:23" s="92" customFormat="1" ht="33.75" x14ac:dyDescent="0.2">
      <c r="A193" s="145"/>
      <c r="B193" s="133"/>
      <c r="C193" s="145"/>
      <c r="D193" s="145"/>
      <c r="E193" s="133"/>
      <c r="F193" s="183" t="s">
        <v>84</v>
      </c>
      <c r="G193" s="220"/>
      <c r="H193" s="153"/>
      <c r="I193" s="154"/>
      <c r="J193" s="155"/>
      <c r="K193" s="156"/>
      <c r="L193" s="156"/>
      <c r="M193" s="156"/>
      <c r="N193" s="190"/>
      <c r="O193" s="131"/>
      <c r="P193" s="137"/>
      <c r="Q193" s="137"/>
      <c r="R193" s="137"/>
      <c r="S193" s="137"/>
      <c r="T193" s="137"/>
      <c r="U193" s="137"/>
      <c r="V193" s="137"/>
      <c r="W193" s="145"/>
    </row>
    <row r="194" spans="1:23" s="92" customFormat="1" ht="11.25" x14ac:dyDescent="0.2">
      <c r="A194" s="137" t="s">
        <v>110</v>
      </c>
      <c r="B194" s="158" t="s">
        <v>41</v>
      </c>
      <c r="C194" s="158"/>
      <c r="D194" s="158"/>
      <c r="E194" s="159"/>
      <c r="F194" s="138" t="s">
        <v>8</v>
      </c>
      <c r="G194" s="220">
        <f t="shared" ref="G194:M195" si="50">G195</f>
        <v>5000</v>
      </c>
      <c r="H194" s="139">
        <f t="shared" si="50"/>
        <v>0</v>
      </c>
      <c r="I194" s="140">
        <f t="shared" si="50"/>
        <v>0</v>
      </c>
      <c r="J194" s="141">
        <f t="shared" si="50"/>
        <v>5000</v>
      </c>
      <c r="K194" s="142">
        <f t="shared" si="50"/>
        <v>0</v>
      </c>
      <c r="L194" s="142">
        <f t="shared" si="50"/>
        <v>0</v>
      </c>
      <c r="M194" s="142">
        <f t="shared" si="50"/>
        <v>0</v>
      </c>
      <c r="N194" s="119" t="s">
        <v>177</v>
      </c>
      <c r="O194" s="129" t="s">
        <v>54</v>
      </c>
      <c r="P194" s="137">
        <f>V194+Q194+R194+S194+T194+U194</f>
        <v>100</v>
      </c>
      <c r="Q194" s="137">
        <v>0</v>
      </c>
      <c r="R194" s="137">
        <v>100</v>
      </c>
      <c r="S194" s="137">
        <v>0</v>
      </c>
      <c r="T194" s="137">
        <v>0</v>
      </c>
      <c r="U194" s="137">
        <v>0</v>
      </c>
      <c r="V194" s="137">
        <v>0</v>
      </c>
      <c r="W194" s="145"/>
    </row>
    <row r="195" spans="1:23" s="92" customFormat="1" ht="33.75" x14ac:dyDescent="0.2">
      <c r="A195" s="145"/>
      <c r="B195" s="138" t="s">
        <v>176</v>
      </c>
      <c r="C195" s="145">
        <v>2022</v>
      </c>
      <c r="D195" s="145">
        <v>2023</v>
      </c>
      <c r="E195" s="133" t="s">
        <v>20</v>
      </c>
      <c r="F195" s="138" t="s">
        <v>9</v>
      </c>
      <c r="G195" s="220">
        <f t="shared" si="50"/>
        <v>5000</v>
      </c>
      <c r="H195" s="139">
        <f t="shared" si="50"/>
        <v>0</v>
      </c>
      <c r="I195" s="140">
        <f t="shared" si="50"/>
        <v>0</v>
      </c>
      <c r="J195" s="141">
        <f t="shared" si="50"/>
        <v>5000</v>
      </c>
      <c r="K195" s="142">
        <f t="shared" si="50"/>
        <v>0</v>
      </c>
      <c r="L195" s="142">
        <f t="shared" si="50"/>
        <v>0</v>
      </c>
      <c r="M195" s="142">
        <f t="shared" si="50"/>
        <v>0</v>
      </c>
      <c r="N195" s="120"/>
      <c r="O195" s="130"/>
      <c r="P195" s="137"/>
      <c r="Q195" s="137"/>
      <c r="R195" s="137"/>
      <c r="S195" s="137"/>
      <c r="T195" s="137"/>
      <c r="U195" s="137"/>
      <c r="V195" s="137"/>
      <c r="W195" s="145"/>
    </row>
    <row r="196" spans="1:23" s="92" customFormat="1" ht="33.75" x14ac:dyDescent="0.2">
      <c r="A196" s="145"/>
      <c r="B196" s="133"/>
      <c r="C196" s="145"/>
      <c r="D196" s="145"/>
      <c r="E196" s="145"/>
      <c r="F196" s="138" t="s">
        <v>10</v>
      </c>
      <c r="G196" s="147">
        <f>SUM(H196:M196)</f>
        <v>5000</v>
      </c>
      <c r="H196" s="148">
        <v>0</v>
      </c>
      <c r="I196" s="149">
        <v>0</v>
      </c>
      <c r="J196" s="150">
        <v>5000</v>
      </c>
      <c r="K196" s="150">
        <v>0</v>
      </c>
      <c r="L196" s="150">
        <v>0</v>
      </c>
      <c r="M196" s="150">
        <v>0</v>
      </c>
      <c r="N196" s="120"/>
      <c r="O196" s="130"/>
      <c r="P196" s="137"/>
      <c r="Q196" s="137"/>
      <c r="R196" s="137"/>
      <c r="S196" s="137"/>
      <c r="T196" s="137"/>
      <c r="U196" s="137"/>
      <c r="V196" s="137"/>
      <c r="W196" s="145"/>
    </row>
    <row r="197" spans="1:23" s="92" customFormat="1" ht="22.5" x14ac:dyDescent="0.2">
      <c r="A197" s="145"/>
      <c r="B197" s="133"/>
      <c r="C197" s="145"/>
      <c r="D197" s="145"/>
      <c r="E197" s="145"/>
      <c r="F197" s="138" t="s">
        <v>17</v>
      </c>
      <c r="G197" s="220"/>
      <c r="H197" s="153"/>
      <c r="I197" s="154"/>
      <c r="J197" s="155"/>
      <c r="K197" s="156"/>
      <c r="L197" s="156"/>
      <c r="M197" s="156"/>
      <c r="N197" s="120"/>
      <c r="O197" s="130"/>
      <c r="P197" s="137"/>
      <c r="Q197" s="137"/>
      <c r="R197" s="137"/>
      <c r="S197" s="137"/>
      <c r="T197" s="137"/>
      <c r="U197" s="137"/>
      <c r="V197" s="137"/>
      <c r="W197" s="145"/>
    </row>
    <row r="198" spans="1:23" s="92" customFormat="1" ht="33.75" x14ac:dyDescent="0.2">
      <c r="A198" s="145"/>
      <c r="B198" s="133"/>
      <c r="C198" s="145"/>
      <c r="D198" s="145"/>
      <c r="E198" s="145"/>
      <c r="F198" s="183" t="s">
        <v>84</v>
      </c>
      <c r="G198" s="220"/>
      <c r="H198" s="153"/>
      <c r="I198" s="154"/>
      <c r="J198" s="155"/>
      <c r="K198" s="156"/>
      <c r="L198" s="156"/>
      <c r="M198" s="156"/>
      <c r="N198" s="121"/>
      <c r="O198" s="131"/>
      <c r="P198" s="137"/>
      <c r="Q198" s="137"/>
      <c r="R198" s="137"/>
      <c r="S198" s="137"/>
      <c r="T198" s="137"/>
      <c r="U198" s="137"/>
      <c r="V198" s="137"/>
      <c r="W198" s="145"/>
    </row>
    <row r="199" spans="1:23" s="92" customFormat="1" ht="11.25" x14ac:dyDescent="0.2">
      <c r="A199" s="137" t="s">
        <v>143</v>
      </c>
      <c r="B199" s="158" t="s">
        <v>41</v>
      </c>
      <c r="C199" s="158"/>
      <c r="D199" s="158"/>
      <c r="E199" s="159"/>
      <c r="F199" s="138" t="s">
        <v>8</v>
      </c>
      <c r="G199" s="220">
        <f t="shared" ref="G199:M200" si="51">G200</f>
        <v>10000</v>
      </c>
      <c r="H199" s="139">
        <f t="shared" si="51"/>
        <v>0</v>
      </c>
      <c r="I199" s="140">
        <f t="shared" si="51"/>
        <v>0</v>
      </c>
      <c r="J199" s="141">
        <f t="shared" si="51"/>
        <v>0</v>
      </c>
      <c r="K199" s="142">
        <f t="shared" si="51"/>
        <v>5000</v>
      </c>
      <c r="L199" s="142">
        <f t="shared" si="51"/>
        <v>5000</v>
      </c>
      <c r="M199" s="142">
        <f t="shared" si="51"/>
        <v>0</v>
      </c>
      <c r="N199" s="122" t="s">
        <v>112</v>
      </c>
      <c r="O199" s="129" t="s">
        <v>67</v>
      </c>
      <c r="P199" s="137">
        <f>V199+Q199+R199+S199+T199+U199</f>
        <v>16</v>
      </c>
      <c r="Q199" s="137">
        <v>0</v>
      </c>
      <c r="R199" s="137">
        <v>8</v>
      </c>
      <c r="S199" s="137">
        <v>8</v>
      </c>
      <c r="T199" s="137">
        <v>0</v>
      </c>
      <c r="U199" s="137">
        <v>0</v>
      </c>
      <c r="V199" s="137">
        <v>0</v>
      </c>
      <c r="W199" s="145"/>
    </row>
    <row r="200" spans="1:23" s="92" customFormat="1" ht="33.75" x14ac:dyDescent="0.2">
      <c r="A200" s="145"/>
      <c r="B200" s="138" t="s">
        <v>111</v>
      </c>
      <c r="C200" s="145">
        <v>2022</v>
      </c>
      <c r="D200" s="145">
        <v>2024</v>
      </c>
      <c r="E200" s="133" t="s">
        <v>20</v>
      </c>
      <c r="F200" s="138" t="s">
        <v>9</v>
      </c>
      <c r="G200" s="220">
        <f t="shared" si="51"/>
        <v>10000</v>
      </c>
      <c r="H200" s="139">
        <f t="shared" si="51"/>
        <v>0</v>
      </c>
      <c r="I200" s="140">
        <f t="shared" si="51"/>
        <v>0</v>
      </c>
      <c r="J200" s="141">
        <f t="shared" si="51"/>
        <v>0</v>
      </c>
      <c r="K200" s="142">
        <f t="shared" si="51"/>
        <v>5000</v>
      </c>
      <c r="L200" s="142">
        <f t="shared" si="51"/>
        <v>5000</v>
      </c>
      <c r="M200" s="142">
        <f t="shared" si="51"/>
        <v>0</v>
      </c>
      <c r="N200" s="123"/>
      <c r="O200" s="130"/>
      <c r="P200" s="137"/>
      <c r="Q200" s="137"/>
      <c r="R200" s="137"/>
      <c r="S200" s="137"/>
      <c r="T200" s="137"/>
      <c r="U200" s="137"/>
      <c r="V200" s="137"/>
      <c r="W200" s="145"/>
    </row>
    <row r="201" spans="1:23" s="92" customFormat="1" ht="33.75" x14ac:dyDescent="0.2">
      <c r="A201" s="145"/>
      <c r="B201" s="133"/>
      <c r="C201" s="145"/>
      <c r="D201" s="145"/>
      <c r="E201" s="145"/>
      <c r="F201" s="138" t="s">
        <v>10</v>
      </c>
      <c r="G201" s="147">
        <f>SUM(H201:M201)</f>
        <v>10000</v>
      </c>
      <c r="H201" s="148">
        <v>0</v>
      </c>
      <c r="I201" s="149">
        <v>0</v>
      </c>
      <c r="J201" s="148">
        <v>0</v>
      </c>
      <c r="K201" s="150">
        <v>5000</v>
      </c>
      <c r="L201" s="150">
        <v>5000</v>
      </c>
      <c r="M201" s="150">
        <v>0</v>
      </c>
      <c r="N201" s="123"/>
      <c r="O201" s="130"/>
      <c r="P201" s="137"/>
      <c r="Q201" s="137"/>
      <c r="R201" s="137"/>
      <c r="S201" s="137"/>
      <c r="T201" s="137"/>
      <c r="U201" s="137"/>
      <c r="V201" s="137"/>
      <c r="W201" s="145"/>
    </row>
    <row r="202" spans="1:23" s="92" customFormat="1" ht="22.5" x14ac:dyDescent="0.2">
      <c r="A202" s="145"/>
      <c r="B202" s="133"/>
      <c r="C202" s="145"/>
      <c r="D202" s="145"/>
      <c r="E202" s="145"/>
      <c r="F202" s="138" t="s">
        <v>17</v>
      </c>
      <c r="G202" s="220"/>
      <c r="H202" s="153"/>
      <c r="I202" s="154"/>
      <c r="J202" s="155"/>
      <c r="K202" s="156"/>
      <c r="L202" s="156"/>
      <c r="M202" s="156"/>
      <c r="N202" s="123"/>
      <c r="O202" s="130"/>
      <c r="P202" s="137"/>
      <c r="Q202" s="137"/>
      <c r="R202" s="137"/>
      <c r="S202" s="137"/>
      <c r="T202" s="137"/>
      <c r="U202" s="137"/>
      <c r="V202" s="137"/>
      <c r="W202" s="145"/>
    </row>
    <row r="203" spans="1:23" s="92" customFormat="1" ht="33.75" x14ac:dyDescent="0.2">
      <c r="A203" s="145"/>
      <c r="B203" s="145"/>
      <c r="C203" s="145"/>
      <c r="D203" s="145"/>
      <c r="E203" s="145"/>
      <c r="F203" s="183" t="s">
        <v>84</v>
      </c>
      <c r="G203" s="220"/>
      <c r="H203" s="153"/>
      <c r="I203" s="154"/>
      <c r="J203" s="155"/>
      <c r="K203" s="156"/>
      <c r="L203" s="156"/>
      <c r="M203" s="156"/>
      <c r="N203" s="124"/>
      <c r="O203" s="131"/>
      <c r="P203" s="137"/>
      <c r="Q203" s="137"/>
      <c r="R203" s="137"/>
      <c r="S203" s="137"/>
      <c r="T203" s="137"/>
      <c r="U203" s="137"/>
      <c r="V203" s="137"/>
      <c r="W203" s="145"/>
    </row>
    <row r="204" spans="1:23" s="92" customFormat="1" ht="19.5" customHeight="1" x14ac:dyDescent="0.2">
      <c r="A204" s="168">
        <v>8</v>
      </c>
      <c r="B204" s="233" t="s">
        <v>138</v>
      </c>
      <c r="C204" s="193"/>
      <c r="D204" s="193"/>
      <c r="E204" s="193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4"/>
      <c r="W204" s="145"/>
    </row>
    <row r="205" spans="1:23" s="92" customFormat="1" ht="15" customHeight="1" x14ac:dyDescent="0.2">
      <c r="A205" s="228" t="s">
        <v>140</v>
      </c>
      <c r="B205" s="137" t="s">
        <v>12</v>
      </c>
      <c r="C205" s="189"/>
      <c r="D205" s="189"/>
      <c r="E205" s="190"/>
      <c r="F205" s="138" t="s">
        <v>8</v>
      </c>
      <c r="G205" s="234">
        <f t="shared" ref="G205:M206" si="52">G206</f>
        <v>88000</v>
      </c>
      <c r="H205" s="139">
        <f t="shared" si="52"/>
        <v>0</v>
      </c>
      <c r="I205" s="140">
        <f t="shared" si="52"/>
        <v>2000</v>
      </c>
      <c r="J205" s="141">
        <f t="shared" si="52"/>
        <v>4000</v>
      </c>
      <c r="K205" s="142">
        <f t="shared" si="52"/>
        <v>82000</v>
      </c>
      <c r="L205" s="142">
        <f t="shared" si="52"/>
        <v>0</v>
      </c>
      <c r="M205" s="142">
        <f t="shared" si="52"/>
        <v>0</v>
      </c>
      <c r="N205" s="199" t="s">
        <v>52</v>
      </c>
      <c r="O205" s="129"/>
      <c r="P205" s="170" t="s">
        <v>52</v>
      </c>
      <c r="Q205" s="170" t="s">
        <v>52</v>
      </c>
      <c r="R205" s="170" t="s">
        <v>52</v>
      </c>
      <c r="S205" s="170" t="s">
        <v>52</v>
      </c>
      <c r="T205" s="170" t="s">
        <v>52</v>
      </c>
      <c r="U205" s="170" t="s">
        <v>52</v>
      </c>
      <c r="V205" s="170" t="s">
        <v>52</v>
      </c>
      <c r="W205" s="145"/>
    </row>
    <row r="206" spans="1:23" s="92" customFormat="1" ht="56.25" x14ac:dyDescent="0.2">
      <c r="A206" s="145"/>
      <c r="B206" s="138" t="s">
        <v>139</v>
      </c>
      <c r="C206" s="145"/>
      <c r="D206" s="145"/>
      <c r="E206" s="133" t="s">
        <v>20</v>
      </c>
      <c r="F206" s="138" t="s">
        <v>9</v>
      </c>
      <c r="G206" s="220">
        <f t="shared" si="52"/>
        <v>88000</v>
      </c>
      <c r="H206" s="139">
        <f t="shared" si="52"/>
        <v>0</v>
      </c>
      <c r="I206" s="140">
        <f t="shared" si="52"/>
        <v>2000</v>
      </c>
      <c r="J206" s="141">
        <f t="shared" si="52"/>
        <v>4000</v>
      </c>
      <c r="K206" s="142">
        <f t="shared" si="52"/>
        <v>82000</v>
      </c>
      <c r="L206" s="142">
        <f t="shared" si="52"/>
        <v>0</v>
      </c>
      <c r="M206" s="142">
        <f t="shared" si="52"/>
        <v>0</v>
      </c>
      <c r="N206" s="152"/>
      <c r="O206" s="130"/>
      <c r="P206" s="137"/>
      <c r="Q206" s="137"/>
      <c r="R206" s="137"/>
      <c r="S206" s="137"/>
      <c r="T206" s="137"/>
      <c r="U206" s="137"/>
      <c r="V206" s="137"/>
      <c r="W206" s="145"/>
    </row>
    <row r="207" spans="1:23" s="92" customFormat="1" ht="39" customHeight="1" x14ac:dyDescent="0.2">
      <c r="A207" s="145"/>
      <c r="B207" s="133"/>
      <c r="C207" s="145"/>
      <c r="D207" s="145"/>
      <c r="E207" s="133"/>
      <c r="F207" s="138" t="s">
        <v>10</v>
      </c>
      <c r="G207" s="147">
        <f>SUM(H207:M207)</f>
        <v>88000</v>
      </c>
      <c r="H207" s="148">
        <f>H212+H217</f>
        <v>0</v>
      </c>
      <c r="I207" s="149">
        <v>2000</v>
      </c>
      <c r="J207" s="151">
        <f>J212+J217</f>
        <v>4000</v>
      </c>
      <c r="K207" s="150">
        <f>K212+K217</f>
        <v>82000</v>
      </c>
      <c r="L207" s="150">
        <v>0</v>
      </c>
      <c r="M207" s="150">
        <v>0</v>
      </c>
      <c r="N207" s="152"/>
      <c r="O207" s="130"/>
      <c r="P207" s="137"/>
      <c r="Q207" s="137"/>
      <c r="R207" s="137"/>
      <c r="S207" s="137"/>
      <c r="T207" s="137"/>
      <c r="U207" s="137"/>
      <c r="V207" s="137"/>
      <c r="W207" s="145"/>
    </row>
    <row r="208" spans="1:23" s="92" customFormat="1" ht="22.5" x14ac:dyDescent="0.2">
      <c r="A208" s="145"/>
      <c r="B208" s="133"/>
      <c r="C208" s="145"/>
      <c r="D208" s="145"/>
      <c r="E208" s="133"/>
      <c r="F208" s="138" t="s">
        <v>17</v>
      </c>
      <c r="G208" s="220"/>
      <c r="H208" s="153"/>
      <c r="I208" s="154"/>
      <c r="J208" s="155"/>
      <c r="K208" s="156"/>
      <c r="L208" s="156"/>
      <c r="M208" s="156"/>
      <c r="N208" s="152"/>
      <c r="O208" s="130"/>
      <c r="P208" s="137"/>
      <c r="Q208" s="137"/>
      <c r="R208" s="137"/>
      <c r="S208" s="137"/>
      <c r="T208" s="137"/>
      <c r="U208" s="137"/>
      <c r="V208" s="137"/>
      <c r="W208" s="145"/>
    </row>
    <row r="209" spans="1:34" s="92" customFormat="1" ht="33.75" x14ac:dyDescent="0.2">
      <c r="A209" s="145"/>
      <c r="B209" s="133"/>
      <c r="C209" s="145"/>
      <c r="D209" s="145"/>
      <c r="E209" s="133"/>
      <c r="F209" s="183" t="s">
        <v>84</v>
      </c>
      <c r="G209" s="220"/>
      <c r="H209" s="153"/>
      <c r="I209" s="154"/>
      <c r="J209" s="155"/>
      <c r="K209" s="156"/>
      <c r="L209" s="156"/>
      <c r="M209" s="156"/>
      <c r="N209" s="190"/>
      <c r="O209" s="131"/>
      <c r="P209" s="137"/>
      <c r="Q209" s="137"/>
      <c r="R209" s="137"/>
      <c r="S209" s="137"/>
      <c r="T209" s="137"/>
      <c r="U209" s="137"/>
      <c r="V209" s="137"/>
      <c r="W209" s="145"/>
    </row>
    <row r="210" spans="1:34" s="92" customFormat="1" ht="11.25" x14ac:dyDescent="0.2">
      <c r="A210" s="137" t="s">
        <v>141</v>
      </c>
      <c r="B210" s="158" t="s">
        <v>41</v>
      </c>
      <c r="C210" s="158"/>
      <c r="D210" s="158"/>
      <c r="E210" s="159"/>
      <c r="F210" s="138" t="s">
        <v>8</v>
      </c>
      <c r="G210" s="220">
        <f t="shared" ref="G210:M211" si="53">G211</f>
        <v>78000</v>
      </c>
      <c r="H210" s="139">
        <f t="shared" si="53"/>
        <v>0</v>
      </c>
      <c r="I210" s="140">
        <f t="shared" si="53"/>
        <v>0</v>
      </c>
      <c r="J210" s="141">
        <f t="shared" si="53"/>
        <v>0</v>
      </c>
      <c r="K210" s="142">
        <f t="shared" si="53"/>
        <v>78000</v>
      </c>
      <c r="L210" s="142">
        <f t="shared" si="53"/>
        <v>0</v>
      </c>
      <c r="M210" s="142">
        <f t="shared" si="53"/>
        <v>0</v>
      </c>
      <c r="N210" s="119" t="s">
        <v>144</v>
      </c>
      <c r="O210" s="129" t="s">
        <v>54</v>
      </c>
      <c r="P210" s="137">
        <f>V210+Q210+R210+S210+T210+U210</f>
        <v>100</v>
      </c>
      <c r="Q210" s="137">
        <v>0</v>
      </c>
      <c r="R210" s="137">
        <v>0</v>
      </c>
      <c r="S210" s="137">
        <v>100</v>
      </c>
      <c r="T210" s="137">
        <v>0</v>
      </c>
      <c r="U210" s="137">
        <v>0</v>
      </c>
      <c r="V210" s="137">
        <v>0</v>
      </c>
      <c r="W210" s="145"/>
    </row>
    <row r="211" spans="1:34" s="92" customFormat="1" ht="45" x14ac:dyDescent="0.2">
      <c r="A211" s="145"/>
      <c r="B211" s="138" t="s">
        <v>146</v>
      </c>
      <c r="C211" s="145">
        <v>2024</v>
      </c>
      <c r="D211" s="145">
        <v>2024</v>
      </c>
      <c r="E211" s="133" t="s">
        <v>20</v>
      </c>
      <c r="F211" s="138" t="s">
        <v>9</v>
      </c>
      <c r="G211" s="220">
        <f t="shared" si="53"/>
        <v>78000</v>
      </c>
      <c r="H211" s="139">
        <f t="shared" si="53"/>
        <v>0</v>
      </c>
      <c r="I211" s="140">
        <f t="shared" si="53"/>
        <v>0</v>
      </c>
      <c r="J211" s="141">
        <f t="shared" si="53"/>
        <v>0</v>
      </c>
      <c r="K211" s="142">
        <f t="shared" si="53"/>
        <v>78000</v>
      </c>
      <c r="L211" s="142">
        <f t="shared" si="53"/>
        <v>0</v>
      </c>
      <c r="M211" s="142">
        <f t="shared" si="53"/>
        <v>0</v>
      </c>
      <c r="N211" s="120"/>
      <c r="O211" s="130"/>
      <c r="P211" s="137"/>
      <c r="Q211" s="137"/>
      <c r="R211" s="137"/>
      <c r="S211" s="137"/>
      <c r="T211" s="137"/>
      <c r="U211" s="137"/>
      <c r="V211" s="137"/>
      <c r="W211" s="145"/>
    </row>
    <row r="212" spans="1:34" s="92" customFormat="1" ht="33.75" x14ac:dyDescent="0.2">
      <c r="A212" s="145"/>
      <c r="B212" s="133"/>
      <c r="C212" s="145"/>
      <c r="D212" s="145"/>
      <c r="E212" s="145"/>
      <c r="F212" s="138" t="s">
        <v>10</v>
      </c>
      <c r="G212" s="147">
        <f>SUM(H212:M212)</f>
        <v>78000</v>
      </c>
      <c r="H212" s="148">
        <v>0</v>
      </c>
      <c r="I212" s="149">
        <v>0</v>
      </c>
      <c r="J212" s="148">
        <v>0</v>
      </c>
      <c r="K212" s="150">
        <v>78000</v>
      </c>
      <c r="L212" s="150">
        <v>0</v>
      </c>
      <c r="M212" s="150">
        <v>0</v>
      </c>
      <c r="N212" s="120"/>
      <c r="O212" s="130"/>
      <c r="P212" s="137"/>
      <c r="Q212" s="137"/>
      <c r="R212" s="137"/>
      <c r="S212" s="137"/>
      <c r="T212" s="137"/>
      <c r="U212" s="137"/>
      <c r="V212" s="137"/>
      <c r="W212" s="145"/>
    </row>
    <row r="213" spans="1:34" s="92" customFormat="1" ht="22.5" x14ac:dyDescent="0.2">
      <c r="A213" s="145"/>
      <c r="B213" s="133"/>
      <c r="C213" s="145"/>
      <c r="D213" s="145"/>
      <c r="E213" s="145"/>
      <c r="F213" s="138" t="s">
        <v>17</v>
      </c>
      <c r="G213" s="220"/>
      <c r="H213" s="153"/>
      <c r="I213" s="154"/>
      <c r="J213" s="155"/>
      <c r="K213" s="156"/>
      <c r="L213" s="156"/>
      <c r="M213" s="156"/>
      <c r="N213" s="120"/>
      <c r="O213" s="130"/>
      <c r="P213" s="137"/>
      <c r="Q213" s="137"/>
      <c r="R213" s="137"/>
      <c r="S213" s="137"/>
      <c r="T213" s="137"/>
      <c r="U213" s="137"/>
      <c r="V213" s="137"/>
      <c r="W213" s="145"/>
    </row>
    <row r="214" spans="1:34" s="92" customFormat="1" ht="33.75" x14ac:dyDescent="0.2">
      <c r="A214" s="145"/>
      <c r="B214" s="133"/>
      <c r="C214" s="145"/>
      <c r="D214" s="145"/>
      <c r="E214" s="145"/>
      <c r="F214" s="183" t="s">
        <v>84</v>
      </c>
      <c r="G214" s="220"/>
      <c r="H214" s="153"/>
      <c r="I214" s="154"/>
      <c r="J214" s="155"/>
      <c r="K214" s="156"/>
      <c r="L214" s="156"/>
      <c r="M214" s="156"/>
      <c r="N214" s="121"/>
      <c r="O214" s="131"/>
      <c r="P214" s="137"/>
      <c r="Q214" s="137"/>
      <c r="R214" s="137"/>
      <c r="S214" s="137"/>
      <c r="T214" s="137"/>
      <c r="U214" s="137"/>
      <c r="V214" s="137"/>
      <c r="W214" s="145"/>
    </row>
    <row r="215" spans="1:34" s="92" customFormat="1" ht="27.75" customHeight="1" x14ac:dyDescent="0.2">
      <c r="A215" s="137" t="s">
        <v>142</v>
      </c>
      <c r="B215" s="158" t="s">
        <v>41</v>
      </c>
      <c r="C215" s="158"/>
      <c r="D215" s="158"/>
      <c r="E215" s="159"/>
      <c r="F215" s="138" t="s">
        <v>8</v>
      </c>
      <c r="G215" s="220">
        <f t="shared" ref="G215:M216" si="54">G216</f>
        <v>12000</v>
      </c>
      <c r="H215" s="139">
        <f t="shared" si="54"/>
        <v>0</v>
      </c>
      <c r="I215" s="140">
        <f t="shared" si="54"/>
        <v>0</v>
      </c>
      <c r="J215" s="141">
        <f t="shared" si="54"/>
        <v>4000</v>
      </c>
      <c r="K215" s="142">
        <f t="shared" si="54"/>
        <v>4000</v>
      </c>
      <c r="L215" s="142">
        <f t="shared" si="54"/>
        <v>4000</v>
      </c>
      <c r="M215" s="142">
        <f t="shared" si="54"/>
        <v>0</v>
      </c>
      <c r="N215" s="317" t="s">
        <v>148</v>
      </c>
      <c r="O215" s="129" t="s">
        <v>54</v>
      </c>
      <c r="P215" s="137">
        <f>V215+Q215+R215+S215+T215+U215</f>
        <v>100</v>
      </c>
      <c r="Q215" s="137">
        <v>0</v>
      </c>
      <c r="R215" s="137">
        <v>0</v>
      </c>
      <c r="S215" s="137">
        <v>100</v>
      </c>
      <c r="T215" s="137">
        <v>0</v>
      </c>
      <c r="U215" s="137">
        <v>0</v>
      </c>
      <c r="V215" s="137">
        <v>0</v>
      </c>
      <c r="W215" s="145"/>
    </row>
    <row r="216" spans="1:34" s="92" customFormat="1" ht="56.25" customHeight="1" x14ac:dyDescent="0.2">
      <c r="A216" s="145"/>
      <c r="B216" s="138" t="s">
        <v>147</v>
      </c>
      <c r="C216" s="145">
        <v>2024</v>
      </c>
      <c r="D216" s="145">
        <v>2024</v>
      </c>
      <c r="E216" s="133" t="s">
        <v>20</v>
      </c>
      <c r="F216" s="138" t="s">
        <v>9</v>
      </c>
      <c r="G216" s="220">
        <f t="shared" si="54"/>
        <v>12000</v>
      </c>
      <c r="H216" s="139">
        <f t="shared" si="54"/>
        <v>0</v>
      </c>
      <c r="I216" s="140">
        <f t="shared" si="54"/>
        <v>0</v>
      </c>
      <c r="J216" s="141">
        <f t="shared" si="54"/>
        <v>4000</v>
      </c>
      <c r="K216" s="142">
        <f t="shared" si="54"/>
        <v>4000</v>
      </c>
      <c r="L216" s="142">
        <f t="shared" si="54"/>
        <v>4000</v>
      </c>
      <c r="M216" s="142">
        <f t="shared" si="54"/>
        <v>0</v>
      </c>
      <c r="N216" s="127"/>
      <c r="O216" s="130"/>
      <c r="P216" s="137"/>
      <c r="Q216" s="137"/>
      <c r="R216" s="137"/>
      <c r="S216" s="137"/>
      <c r="T216" s="137"/>
      <c r="U216" s="137"/>
      <c r="V216" s="137"/>
      <c r="W216" s="145"/>
    </row>
    <row r="217" spans="1:34" s="92" customFormat="1" ht="27.75" customHeight="1" x14ac:dyDescent="0.2">
      <c r="A217" s="145"/>
      <c r="B217" s="133"/>
      <c r="C217" s="145"/>
      <c r="D217" s="145"/>
      <c r="E217" s="145"/>
      <c r="F217" s="138" t="s">
        <v>10</v>
      </c>
      <c r="G217" s="147">
        <f>SUM(H217:M217)</f>
        <v>12000</v>
      </c>
      <c r="H217" s="148">
        <v>0</v>
      </c>
      <c r="I217" s="149">
        <v>0</v>
      </c>
      <c r="J217" s="148">
        <v>4000</v>
      </c>
      <c r="K217" s="150">
        <v>4000</v>
      </c>
      <c r="L217" s="150">
        <v>4000</v>
      </c>
      <c r="M217" s="150">
        <v>0</v>
      </c>
      <c r="N217" s="127"/>
      <c r="O217" s="130"/>
      <c r="P217" s="137"/>
      <c r="Q217" s="137"/>
      <c r="R217" s="137"/>
      <c r="S217" s="137"/>
      <c r="T217" s="137"/>
      <c r="U217" s="137"/>
      <c r="V217" s="137"/>
      <c r="W217" s="145"/>
    </row>
    <row r="218" spans="1:34" s="92" customFormat="1" ht="27.75" customHeight="1" x14ac:dyDescent="0.2">
      <c r="A218" s="145"/>
      <c r="B218" s="133"/>
      <c r="C218" s="145"/>
      <c r="D218" s="145"/>
      <c r="E218" s="145"/>
      <c r="F218" s="138" t="s">
        <v>17</v>
      </c>
      <c r="G218" s="220"/>
      <c r="H218" s="153"/>
      <c r="I218" s="154"/>
      <c r="J218" s="155"/>
      <c r="K218" s="156"/>
      <c r="L218" s="156"/>
      <c r="M218" s="156"/>
      <c r="N218" s="127"/>
      <c r="O218" s="130"/>
      <c r="P218" s="137"/>
      <c r="Q218" s="137"/>
      <c r="R218" s="137"/>
      <c r="S218" s="137"/>
      <c r="T218" s="137"/>
      <c r="U218" s="137"/>
      <c r="V218" s="137"/>
      <c r="W218" s="145"/>
    </row>
    <row r="219" spans="1:34" s="92" customFormat="1" ht="104.25" customHeight="1" x14ac:dyDescent="0.2">
      <c r="A219" s="145"/>
      <c r="B219" s="145"/>
      <c r="C219" s="145"/>
      <c r="D219" s="145"/>
      <c r="E219" s="145"/>
      <c r="F219" s="183" t="s">
        <v>84</v>
      </c>
      <c r="G219" s="220"/>
      <c r="H219" s="153"/>
      <c r="I219" s="154"/>
      <c r="J219" s="155"/>
      <c r="K219" s="156"/>
      <c r="L219" s="156"/>
      <c r="M219" s="156"/>
      <c r="N219" s="128"/>
      <c r="O219" s="131"/>
      <c r="P219" s="137"/>
      <c r="Q219" s="137"/>
      <c r="R219" s="137"/>
      <c r="S219" s="137"/>
      <c r="T219" s="137"/>
      <c r="U219" s="137"/>
      <c r="V219" s="137"/>
      <c r="W219" s="145"/>
    </row>
    <row r="220" spans="1:34" s="93" customFormat="1" ht="24.75" customHeight="1" x14ac:dyDescent="0.2">
      <c r="A220" s="235" t="s">
        <v>29</v>
      </c>
      <c r="B220" s="236"/>
      <c r="C220" s="236"/>
      <c r="D220" s="236"/>
      <c r="E220" s="237"/>
      <c r="F220" s="238" t="s">
        <v>8</v>
      </c>
      <c r="G220" s="147">
        <f t="shared" ref="G220:M220" si="55">G221</f>
        <v>48110672.280000001</v>
      </c>
      <c r="H220" s="147">
        <f>H221</f>
        <v>9634197.9800000004</v>
      </c>
      <c r="I220" s="239">
        <f t="shared" si="55"/>
        <v>9577128.129999999</v>
      </c>
      <c r="J220" s="240">
        <f t="shared" si="55"/>
        <v>9485818.9499999993</v>
      </c>
      <c r="K220" s="241">
        <f t="shared" si="55"/>
        <v>6822367.1099999994</v>
      </c>
      <c r="L220" s="241">
        <f t="shared" si="55"/>
        <v>6624930.1099999994</v>
      </c>
      <c r="M220" s="241">
        <f t="shared" si="55"/>
        <v>5966230</v>
      </c>
      <c r="N220" s="159" t="s">
        <v>52</v>
      </c>
      <c r="O220" s="137" t="s">
        <v>52</v>
      </c>
      <c r="P220" s="137" t="s">
        <v>52</v>
      </c>
      <c r="Q220" s="137" t="s">
        <v>52</v>
      </c>
      <c r="R220" s="137" t="s">
        <v>52</v>
      </c>
      <c r="S220" s="137" t="s">
        <v>52</v>
      </c>
      <c r="T220" s="137" t="s">
        <v>52</v>
      </c>
      <c r="U220" s="137" t="s">
        <v>52</v>
      </c>
      <c r="V220" s="137" t="s">
        <v>52</v>
      </c>
      <c r="W220" s="143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</row>
    <row r="221" spans="1:34" s="91" customFormat="1" ht="31.5" x14ac:dyDescent="0.2">
      <c r="A221" s="144"/>
      <c r="B221" s="95"/>
      <c r="C221" s="145"/>
      <c r="D221" s="145"/>
      <c r="E221" s="133"/>
      <c r="F221" s="238" t="s">
        <v>9</v>
      </c>
      <c r="G221" s="147">
        <f t="shared" ref="G221:M221" si="56">G222+G223</f>
        <v>48110672.280000001</v>
      </c>
      <c r="H221" s="147">
        <f t="shared" si="56"/>
        <v>9634197.9800000004</v>
      </c>
      <c r="I221" s="239">
        <f t="shared" si="56"/>
        <v>9577128.129999999</v>
      </c>
      <c r="J221" s="240">
        <f t="shared" si="56"/>
        <v>9485818.9499999993</v>
      </c>
      <c r="K221" s="241">
        <f t="shared" si="56"/>
        <v>6822367.1099999994</v>
      </c>
      <c r="L221" s="241">
        <f t="shared" si="56"/>
        <v>6624930.1099999994</v>
      </c>
      <c r="M221" s="241">
        <f t="shared" si="56"/>
        <v>5966230</v>
      </c>
      <c r="N221" s="159"/>
      <c r="O221" s="137"/>
      <c r="P221" s="137"/>
      <c r="Q221" s="137"/>
      <c r="R221" s="137"/>
      <c r="S221" s="137"/>
      <c r="T221" s="137"/>
      <c r="U221" s="137"/>
      <c r="V221" s="137"/>
      <c r="W221" s="143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</row>
    <row r="222" spans="1:34" s="91" customFormat="1" ht="31.5" x14ac:dyDescent="0.2">
      <c r="A222" s="144"/>
      <c r="B222" s="132"/>
      <c r="C222" s="145"/>
      <c r="D222" s="145"/>
      <c r="E222" s="152"/>
      <c r="F222" s="238" t="s">
        <v>10</v>
      </c>
      <c r="G222" s="147">
        <f>SUM(H222:M222)</f>
        <v>41577919.530000001</v>
      </c>
      <c r="H222" s="147">
        <f>H29+H51+H69+H91+H123+H165+H207+H191</f>
        <v>7165528.5700000003</v>
      </c>
      <c r="I222" s="239">
        <f>I29+I51+I69+I91+I123+I165+I207+I191</f>
        <v>7537863.4899999993</v>
      </c>
      <c r="J222" s="240">
        <f>J29+J51+J69+J91+J123+J165+J207+J191</f>
        <v>7947290.29</v>
      </c>
      <c r="K222" s="241">
        <f>K29+K51+K69+K91+K123+K165+K207+K191</f>
        <v>6586758.5899999999</v>
      </c>
      <c r="L222" s="241">
        <f>L29+L51+L69+L91+L123+L165+L207</f>
        <v>6374248.5899999999</v>
      </c>
      <c r="M222" s="241">
        <f>M29+M51+M69+M91+M123+M165+M207</f>
        <v>5966230</v>
      </c>
      <c r="N222" s="159"/>
      <c r="O222" s="137"/>
      <c r="P222" s="137"/>
      <c r="Q222" s="137"/>
      <c r="R222" s="137"/>
      <c r="S222" s="137"/>
      <c r="T222" s="137"/>
      <c r="U222" s="137"/>
      <c r="V222" s="137"/>
      <c r="W222" s="143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</row>
    <row r="223" spans="1:34" s="91" customFormat="1" ht="21" x14ac:dyDescent="0.2">
      <c r="A223" s="144"/>
      <c r="B223" s="145"/>
      <c r="C223" s="145"/>
      <c r="D223" s="145"/>
      <c r="E223" s="152"/>
      <c r="F223" s="238" t="s">
        <v>17</v>
      </c>
      <c r="G223" s="147">
        <f>SUM(H223:M223)</f>
        <v>6532752.75</v>
      </c>
      <c r="H223" s="147">
        <f t="shared" ref="H223:M223" si="57">H30+H52+H70+H92+H124+H166+H176</f>
        <v>2468669.41</v>
      </c>
      <c r="I223" s="239">
        <f>I30+I52+I70+I92+I124+I166+I176+I152</f>
        <v>2039264.64</v>
      </c>
      <c r="J223" s="240">
        <f>J30+J52+J70+J92+J124+J166+J176+J152</f>
        <v>1538528.6600000001</v>
      </c>
      <c r="K223" s="241">
        <f>K30+K52+K70+K92+K124+K166+K176</f>
        <v>235608.52000000002</v>
      </c>
      <c r="L223" s="241">
        <f t="shared" si="57"/>
        <v>250681.52000000002</v>
      </c>
      <c r="M223" s="241">
        <f t="shared" si="57"/>
        <v>0</v>
      </c>
      <c r="N223" s="159"/>
      <c r="O223" s="137"/>
      <c r="P223" s="137"/>
      <c r="Q223" s="137"/>
      <c r="R223" s="137"/>
      <c r="S223" s="137"/>
      <c r="T223" s="137"/>
      <c r="U223" s="137"/>
      <c r="V223" s="137"/>
      <c r="W223" s="143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</row>
    <row r="224" spans="1:34" s="91" customFormat="1" ht="31.5" x14ac:dyDescent="0.2">
      <c r="A224" s="144"/>
      <c r="B224" s="132"/>
      <c r="C224" s="145"/>
      <c r="D224" s="145"/>
      <c r="E224" s="152"/>
      <c r="F224" s="238" t="s">
        <v>84</v>
      </c>
      <c r="G224" s="147"/>
      <c r="H224" s="153"/>
      <c r="I224" s="154"/>
      <c r="J224" s="155"/>
      <c r="K224" s="156"/>
      <c r="L224" s="156"/>
      <c r="M224" s="156"/>
      <c r="N224" s="159"/>
      <c r="O224" s="137"/>
      <c r="P224" s="137"/>
      <c r="Q224" s="137"/>
      <c r="R224" s="137"/>
      <c r="S224" s="137"/>
      <c r="T224" s="137"/>
      <c r="U224" s="137"/>
      <c r="V224" s="137"/>
      <c r="W224" s="143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</row>
    <row r="225" spans="1:34" s="91" customFormat="1" ht="11.25" x14ac:dyDescent="0.2">
      <c r="A225" s="188"/>
      <c r="B225" s="189"/>
      <c r="C225" s="189"/>
      <c r="D225" s="189"/>
      <c r="E225" s="190"/>
      <c r="F225" s="183"/>
      <c r="G225" s="126"/>
      <c r="H225" s="166"/>
      <c r="I225" s="167"/>
      <c r="J225" s="168"/>
      <c r="K225" s="169"/>
      <c r="L225" s="169"/>
      <c r="M225" s="169"/>
      <c r="N225" s="137"/>
      <c r="O225" s="137"/>
      <c r="P225" s="137"/>
      <c r="Q225" s="137"/>
      <c r="R225" s="137"/>
      <c r="S225" s="137"/>
      <c r="T225" s="137"/>
      <c r="U225" s="137"/>
      <c r="V225" s="137"/>
      <c r="W225" s="143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</row>
    <row r="226" spans="1:34" s="93" customFormat="1" ht="12.75" hidden="1" customHeight="1" x14ac:dyDescent="0.2">
      <c r="A226" s="242"/>
      <c r="B226" s="243"/>
      <c r="C226" s="243"/>
      <c r="D226" s="243"/>
      <c r="E226" s="199"/>
      <c r="F226" s="138"/>
      <c r="G226" s="191"/>
      <c r="H226" s="137"/>
      <c r="I226" s="244"/>
      <c r="J226" s="245"/>
      <c r="K226" s="246"/>
      <c r="L226" s="246"/>
      <c r="M226" s="165"/>
      <c r="N226" s="137"/>
      <c r="O226" s="137"/>
      <c r="P226" s="137"/>
      <c r="Q226" s="137"/>
      <c r="R226" s="137"/>
      <c r="S226" s="137"/>
      <c r="T226" s="137"/>
      <c r="U226" s="137"/>
      <c r="V226" s="137"/>
      <c r="W226" s="143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</row>
    <row r="227" spans="1:34" s="91" customFormat="1" ht="11.25" hidden="1" x14ac:dyDescent="0.2">
      <c r="A227" s="144"/>
      <c r="B227" s="96"/>
      <c r="C227" s="145"/>
      <c r="D227" s="145"/>
      <c r="E227" s="133"/>
      <c r="F227" s="138"/>
      <c r="G227" s="191"/>
      <c r="H227" s="137"/>
      <c r="I227" s="244"/>
      <c r="J227" s="245"/>
      <c r="K227" s="246"/>
      <c r="L227" s="246"/>
      <c r="M227" s="165"/>
      <c r="N227" s="137"/>
      <c r="O227" s="137"/>
      <c r="P227" s="137"/>
      <c r="Q227" s="137"/>
      <c r="R227" s="137"/>
      <c r="S227" s="137"/>
      <c r="T227" s="137"/>
      <c r="U227" s="137"/>
      <c r="V227" s="137"/>
      <c r="W227" s="143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</row>
    <row r="228" spans="1:34" s="91" customFormat="1" ht="11.25" hidden="1" x14ac:dyDescent="0.2">
      <c r="A228" s="144"/>
      <c r="B228" s="145"/>
      <c r="C228" s="145"/>
      <c r="D228" s="145"/>
      <c r="E228" s="152"/>
      <c r="F228" s="138"/>
      <c r="G228" s="191"/>
      <c r="H228" s="137"/>
      <c r="I228" s="244"/>
      <c r="J228" s="245"/>
      <c r="K228" s="246"/>
      <c r="L228" s="246"/>
      <c r="M228" s="165"/>
      <c r="N228" s="137"/>
      <c r="O228" s="137"/>
      <c r="P228" s="137"/>
      <c r="Q228" s="137"/>
      <c r="R228" s="137"/>
      <c r="S228" s="137"/>
      <c r="T228" s="137"/>
      <c r="U228" s="137"/>
      <c r="V228" s="137"/>
      <c r="W228" s="143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</row>
    <row r="229" spans="1:34" s="91" customFormat="1" ht="11.25" hidden="1" x14ac:dyDescent="0.2">
      <c r="A229" s="144"/>
      <c r="B229" s="145"/>
      <c r="C229" s="145"/>
      <c r="D229" s="145"/>
      <c r="E229" s="152"/>
      <c r="F229" s="138"/>
      <c r="G229" s="191"/>
      <c r="H229" s="137"/>
      <c r="I229" s="244"/>
      <c r="J229" s="245"/>
      <c r="K229" s="246"/>
      <c r="L229" s="246"/>
      <c r="M229" s="165"/>
      <c r="N229" s="137"/>
      <c r="O229" s="137"/>
      <c r="P229" s="137"/>
      <c r="Q229" s="137"/>
      <c r="R229" s="137"/>
      <c r="S229" s="137"/>
      <c r="T229" s="137"/>
      <c r="U229" s="137"/>
      <c r="V229" s="137"/>
      <c r="W229" s="143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</row>
    <row r="230" spans="1:34" s="91" customFormat="1" ht="11.25" hidden="1" x14ac:dyDescent="0.2">
      <c r="A230" s="144"/>
      <c r="B230" s="132"/>
      <c r="C230" s="145"/>
      <c r="D230" s="145"/>
      <c r="E230" s="152"/>
      <c r="F230" s="138"/>
      <c r="G230" s="191"/>
      <c r="H230" s="166"/>
      <c r="I230" s="247"/>
      <c r="J230" s="192"/>
      <c r="K230" s="248"/>
      <c r="L230" s="248"/>
      <c r="M230" s="169"/>
      <c r="N230" s="137"/>
      <c r="O230" s="137"/>
      <c r="P230" s="137"/>
      <c r="Q230" s="137"/>
      <c r="R230" s="137"/>
      <c r="S230" s="137"/>
      <c r="T230" s="137"/>
      <c r="U230" s="137"/>
      <c r="V230" s="137"/>
      <c r="W230" s="143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</row>
    <row r="231" spans="1:34" s="91" customFormat="1" ht="11.25" hidden="1" x14ac:dyDescent="0.2">
      <c r="A231" s="188"/>
      <c r="B231" s="189"/>
      <c r="C231" s="189"/>
      <c r="D231" s="189"/>
      <c r="E231" s="190"/>
      <c r="F231" s="138"/>
      <c r="G231" s="191"/>
      <c r="H231" s="166"/>
      <c r="I231" s="247"/>
      <c r="J231" s="192"/>
      <c r="K231" s="248"/>
      <c r="L231" s="248"/>
      <c r="M231" s="169"/>
      <c r="N231" s="137"/>
      <c r="O231" s="137"/>
      <c r="P231" s="137"/>
      <c r="Q231" s="137"/>
      <c r="R231" s="137"/>
      <c r="S231" s="137"/>
      <c r="T231" s="137"/>
      <c r="U231" s="137"/>
      <c r="V231" s="137"/>
      <c r="W231" s="143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</row>
    <row r="232" spans="1:34" s="91" customFormat="1" ht="21.75" customHeight="1" x14ac:dyDescent="0.2">
      <c r="A232" s="249" t="s">
        <v>163</v>
      </c>
      <c r="B232" s="250"/>
      <c r="C232" s="250"/>
      <c r="D232" s="250"/>
      <c r="E232" s="250"/>
      <c r="F232" s="251"/>
      <c r="G232" s="251"/>
      <c r="H232" s="180"/>
      <c r="I232" s="196"/>
      <c r="J232" s="172"/>
      <c r="K232" s="197"/>
      <c r="L232" s="197"/>
      <c r="M232" s="198"/>
      <c r="N232" s="137"/>
      <c r="O232" s="137"/>
      <c r="P232" s="137"/>
      <c r="Q232" s="137"/>
      <c r="R232" s="137"/>
      <c r="S232" s="137"/>
      <c r="T232" s="137"/>
      <c r="U232" s="137"/>
      <c r="V232" s="137"/>
      <c r="W232" s="143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</row>
    <row r="233" spans="1:34" s="93" customFormat="1" ht="20.25" customHeight="1" x14ac:dyDescent="0.2">
      <c r="A233" s="252" t="s">
        <v>43</v>
      </c>
      <c r="B233" s="253"/>
      <c r="C233" s="253"/>
      <c r="D233" s="253"/>
      <c r="E233" s="253"/>
      <c r="F233" s="253"/>
      <c r="G233" s="253"/>
      <c r="H233" s="253"/>
      <c r="I233" s="253"/>
      <c r="J233" s="253"/>
      <c r="K233" s="253"/>
      <c r="L233" s="253"/>
      <c r="M233" s="254"/>
      <c r="N233" s="137"/>
      <c r="O233" s="137"/>
      <c r="P233" s="137"/>
      <c r="Q233" s="137"/>
      <c r="R233" s="137"/>
      <c r="S233" s="137"/>
      <c r="T233" s="137"/>
      <c r="U233" s="137"/>
      <c r="V233" s="137"/>
      <c r="W233" s="143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</row>
    <row r="234" spans="1:34" s="93" customFormat="1" ht="20.25" customHeight="1" x14ac:dyDescent="0.2">
      <c r="A234" s="252" t="s">
        <v>37</v>
      </c>
      <c r="B234" s="253"/>
      <c r="C234" s="253"/>
      <c r="D234" s="253"/>
      <c r="E234" s="253"/>
      <c r="F234" s="253"/>
      <c r="G234" s="253"/>
      <c r="H234" s="253"/>
      <c r="I234" s="253"/>
      <c r="J234" s="253"/>
      <c r="K234" s="253"/>
      <c r="L234" s="253"/>
      <c r="M234" s="254"/>
      <c r="N234" s="255"/>
      <c r="O234" s="255"/>
      <c r="P234" s="137"/>
      <c r="Q234" s="137"/>
      <c r="R234" s="137"/>
      <c r="S234" s="137"/>
      <c r="T234" s="137"/>
      <c r="U234" s="137"/>
      <c r="V234" s="137"/>
      <c r="W234" s="143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</row>
    <row r="235" spans="1:34" s="93" customFormat="1" ht="42" customHeight="1" x14ac:dyDescent="0.2">
      <c r="A235" s="179" t="s">
        <v>38</v>
      </c>
      <c r="B235" s="97" t="s">
        <v>164</v>
      </c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9"/>
      <c r="N235" s="255"/>
      <c r="O235" s="255"/>
      <c r="P235" s="137"/>
      <c r="Q235" s="137"/>
      <c r="R235" s="137"/>
      <c r="S235" s="137"/>
      <c r="T235" s="137"/>
      <c r="U235" s="137"/>
      <c r="V235" s="137"/>
      <c r="W235" s="143"/>
      <c r="X235" s="67"/>
      <c r="Y235" s="67"/>
      <c r="Z235" s="67"/>
      <c r="AA235" s="67"/>
      <c r="AB235" s="67"/>
      <c r="AC235" s="67"/>
      <c r="AD235" s="67"/>
      <c r="AE235" s="67"/>
      <c r="AF235" s="67"/>
      <c r="AG235" s="67"/>
      <c r="AH235" s="67"/>
    </row>
    <row r="236" spans="1:34" s="93" customFormat="1" ht="20.25" customHeight="1" x14ac:dyDescent="0.2">
      <c r="A236" s="256"/>
      <c r="B236" s="257"/>
      <c r="C236" s="257"/>
      <c r="D236" s="257"/>
      <c r="E236" s="257"/>
      <c r="F236" s="257"/>
      <c r="G236" s="257"/>
      <c r="H236" s="257"/>
      <c r="I236" s="257"/>
      <c r="J236" s="257"/>
      <c r="K236" s="257"/>
      <c r="L236" s="257"/>
      <c r="M236" s="258"/>
      <c r="N236" s="255"/>
      <c r="O236" s="255"/>
      <c r="P236" s="137"/>
      <c r="Q236" s="137"/>
      <c r="R236" s="137"/>
      <c r="S236" s="137"/>
      <c r="T236" s="137"/>
      <c r="U236" s="137"/>
      <c r="V236" s="137"/>
      <c r="W236" s="143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</row>
    <row r="237" spans="1:34" s="93" customFormat="1" ht="15" customHeight="1" x14ac:dyDescent="0.2">
      <c r="A237" s="157" t="s">
        <v>105</v>
      </c>
      <c r="B237" s="158" t="s">
        <v>12</v>
      </c>
      <c r="C237" s="158"/>
      <c r="D237" s="158"/>
      <c r="E237" s="159"/>
      <c r="F237" s="146" t="s">
        <v>8</v>
      </c>
      <c r="G237" s="139">
        <f t="shared" ref="G237:M237" si="58">G238</f>
        <v>883553.92</v>
      </c>
      <c r="H237" s="222">
        <f t="shared" si="58"/>
        <v>883553.92</v>
      </c>
      <c r="I237" s="259">
        <f t="shared" si="58"/>
        <v>1050456.99</v>
      </c>
      <c r="J237" s="260">
        <f t="shared" si="58"/>
        <v>1481806.86</v>
      </c>
      <c r="K237" s="261">
        <f t="shared" si="58"/>
        <v>722303.15999999992</v>
      </c>
      <c r="L237" s="261">
        <f t="shared" si="58"/>
        <v>1077003.1600000001</v>
      </c>
      <c r="M237" s="261">
        <f t="shared" si="58"/>
        <v>0</v>
      </c>
      <c r="N237" s="137" t="s">
        <v>52</v>
      </c>
      <c r="O237" s="137" t="s">
        <v>52</v>
      </c>
      <c r="P237" s="137" t="s">
        <v>52</v>
      </c>
      <c r="Q237" s="137" t="s">
        <v>52</v>
      </c>
      <c r="R237" s="137" t="s">
        <v>52</v>
      </c>
      <c r="S237" s="137" t="s">
        <v>52</v>
      </c>
      <c r="T237" s="137" t="s">
        <v>52</v>
      </c>
      <c r="U237" s="137" t="s">
        <v>52</v>
      </c>
      <c r="V237" s="137" t="s">
        <v>52</v>
      </c>
      <c r="W237" s="143"/>
      <c r="X237" s="67"/>
      <c r="Y237" s="67"/>
      <c r="Z237" s="67"/>
      <c r="AA237" s="67"/>
      <c r="AB237" s="67"/>
      <c r="AC237" s="67"/>
      <c r="AD237" s="67"/>
      <c r="AE237" s="67"/>
      <c r="AF237" s="67"/>
      <c r="AG237" s="67"/>
      <c r="AH237" s="67"/>
    </row>
    <row r="238" spans="1:34" s="91" customFormat="1" ht="33" customHeight="1" x14ac:dyDescent="0.2">
      <c r="A238" s="144"/>
      <c r="B238" s="187" t="s">
        <v>81</v>
      </c>
      <c r="C238" s="145"/>
      <c r="D238" s="145"/>
      <c r="E238" s="133" t="s">
        <v>40</v>
      </c>
      <c r="F238" s="146" t="s">
        <v>9</v>
      </c>
      <c r="G238" s="139">
        <f t="shared" ref="G238:M238" si="59">G239+G240</f>
        <v>883553.92</v>
      </c>
      <c r="H238" s="222">
        <f t="shared" si="59"/>
        <v>883553.92</v>
      </c>
      <c r="I238" s="259">
        <f t="shared" si="59"/>
        <v>1050456.99</v>
      </c>
      <c r="J238" s="260">
        <f t="shared" si="59"/>
        <v>1481806.86</v>
      </c>
      <c r="K238" s="261">
        <f t="shared" si="59"/>
        <v>722303.15999999992</v>
      </c>
      <c r="L238" s="261">
        <f t="shared" si="59"/>
        <v>1077003.1600000001</v>
      </c>
      <c r="M238" s="261">
        <f t="shared" si="59"/>
        <v>0</v>
      </c>
      <c r="N238" s="137"/>
      <c r="O238" s="137"/>
      <c r="P238" s="137"/>
      <c r="Q238" s="137"/>
      <c r="R238" s="137"/>
      <c r="S238" s="137"/>
      <c r="T238" s="137"/>
      <c r="U238" s="137"/>
      <c r="V238" s="137"/>
      <c r="W238" s="143"/>
      <c r="X238" s="67"/>
      <c r="Y238" s="67"/>
      <c r="Z238" s="67"/>
      <c r="AA238" s="67"/>
      <c r="AB238" s="67"/>
      <c r="AC238" s="67"/>
      <c r="AD238" s="67"/>
      <c r="AE238" s="67"/>
      <c r="AF238" s="67"/>
      <c r="AG238" s="67"/>
      <c r="AH238" s="67"/>
    </row>
    <row r="239" spans="1:34" s="91" customFormat="1" ht="33.75" x14ac:dyDescent="0.2">
      <c r="A239" s="144"/>
      <c r="B239" s="145"/>
      <c r="C239" s="145"/>
      <c r="D239" s="145"/>
      <c r="E239" s="152"/>
      <c r="F239" s="146" t="s">
        <v>10</v>
      </c>
      <c r="G239" s="139">
        <f>M239+H239</f>
        <v>883553.92</v>
      </c>
      <c r="H239" s="222">
        <f t="shared" ref="H239:M239" si="60">H244+H249</f>
        <v>883553.92</v>
      </c>
      <c r="I239" s="259">
        <f>I244+I249</f>
        <v>1050456.99</v>
      </c>
      <c r="J239" s="260">
        <f t="shared" si="60"/>
        <v>1481806.86</v>
      </c>
      <c r="K239" s="261">
        <f t="shared" si="60"/>
        <v>722303.15999999992</v>
      </c>
      <c r="L239" s="261">
        <f t="shared" si="60"/>
        <v>1077003.1600000001</v>
      </c>
      <c r="M239" s="261">
        <f t="shared" si="60"/>
        <v>0</v>
      </c>
      <c r="N239" s="137"/>
      <c r="O239" s="137"/>
      <c r="P239" s="137"/>
      <c r="Q239" s="137"/>
      <c r="R239" s="137"/>
      <c r="S239" s="137"/>
      <c r="T239" s="137"/>
      <c r="U239" s="137"/>
      <c r="V239" s="137"/>
      <c r="W239" s="143"/>
      <c r="X239" s="67"/>
      <c r="Y239" s="67"/>
      <c r="Z239" s="67"/>
      <c r="AA239" s="67"/>
      <c r="AB239" s="67"/>
      <c r="AC239" s="67"/>
      <c r="AD239" s="67"/>
      <c r="AE239" s="67"/>
      <c r="AF239" s="67"/>
      <c r="AG239" s="67"/>
      <c r="AH239" s="67"/>
    </row>
    <row r="240" spans="1:34" s="91" customFormat="1" ht="22.5" x14ac:dyDescent="0.2">
      <c r="A240" s="145"/>
      <c r="B240" s="145"/>
      <c r="C240" s="145"/>
      <c r="D240" s="145"/>
      <c r="E240" s="152"/>
      <c r="F240" s="146" t="s">
        <v>17</v>
      </c>
      <c r="G240" s="139"/>
      <c r="H240" s="229"/>
      <c r="I240" s="230"/>
      <c r="J240" s="232"/>
      <c r="K240" s="231"/>
      <c r="L240" s="231"/>
      <c r="M240" s="231"/>
      <c r="N240" s="137"/>
      <c r="O240" s="137"/>
      <c r="P240" s="137"/>
      <c r="Q240" s="137"/>
      <c r="R240" s="137"/>
      <c r="S240" s="137"/>
      <c r="T240" s="137"/>
      <c r="U240" s="137"/>
      <c r="V240" s="137"/>
      <c r="W240" s="143"/>
      <c r="X240" s="67"/>
      <c r="Y240" s="67"/>
      <c r="Z240" s="67"/>
      <c r="AA240" s="67"/>
      <c r="AB240" s="67"/>
      <c r="AC240" s="67"/>
      <c r="AD240" s="67"/>
      <c r="AE240" s="67"/>
      <c r="AF240" s="67"/>
      <c r="AG240" s="67"/>
      <c r="AH240" s="67"/>
    </row>
    <row r="241" spans="1:34" s="91" customFormat="1" ht="33.75" x14ac:dyDescent="0.2">
      <c r="A241" s="144"/>
      <c r="B241" s="132"/>
      <c r="C241" s="145"/>
      <c r="D241" s="145"/>
      <c r="E241" s="152"/>
      <c r="F241" s="146" t="s">
        <v>84</v>
      </c>
      <c r="G241" s="139"/>
      <c r="H241" s="262"/>
      <c r="I241" s="263"/>
      <c r="J241" s="264"/>
      <c r="K241" s="265"/>
      <c r="L241" s="265"/>
      <c r="M241" s="265"/>
      <c r="N241" s="137"/>
      <c r="O241" s="137"/>
      <c r="P241" s="137"/>
      <c r="Q241" s="137"/>
      <c r="R241" s="137"/>
      <c r="S241" s="137"/>
      <c r="T241" s="137"/>
      <c r="U241" s="137"/>
      <c r="V241" s="137"/>
      <c r="W241" s="143"/>
      <c r="X241" s="67"/>
      <c r="Y241" s="67"/>
      <c r="Z241" s="67"/>
      <c r="AA241" s="67"/>
      <c r="AB241" s="67"/>
      <c r="AC241" s="67"/>
      <c r="AD241" s="67"/>
      <c r="AE241" s="67"/>
      <c r="AF241" s="67"/>
      <c r="AG241" s="67"/>
      <c r="AH241" s="67"/>
    </row>
    <row r="242" spans="1:34" s="93" customFormat="1" ht="12.75" customHeight="1" x14ac:dyDescent="0.2">
      <c r="A242" s="157" t="s">
        <v>106</v>
      </c>
      <c r="B242" s="158" t="s">
        <v>25</v>
      </c>
      <c r="C242" s="158"/>
      <c r="D242" s="158"/>
      <c r="E242" s="159"/>
      <c r="F242" s="146" t="s">
        <v>8</v>
      </c>
      <c r="G242" s="139">
        <f t="shared" ref="G242:M242" si="61">G243</f>
        <v>709433.92</v>
      </c>
      <c r="H242" s="222">
        <f t="shared" si="61"/>
        <v>709433.92</v>
      </c>
      <c r="I242" s="259">
        <f t="shared" si="61"/>
        <v>1032566.99</v>
      </c>
      <c r="J242" s="260">
        <f t="shared" si="61"/>
        <v>1463301.52</v>
      </c>
      <c r="K242" s="261">
        <f t="shared" si="61"/>
        <v>704177.32</v>
      </c>
      <c r="L242" s="261">
        <f t="shared" si="61"/>
        <v>1058167.32</v>
      </c>
      <c r="M242" s="261">
        <f t="shared" si="61"/>
        <v>0</v>
      </c>
      <c r="N242" s="122" t="s">
        <v>113</v>
      </c>
      <c r="O242" s="129" t="s">
        <v>54</v>
      </c>
      <c r="P242" s="137">
        <v>100</v>
      </c>
      <c r="Q242" s="137">
        <v>100</v>
      </c>
      <c r="R242" s="137">
        <v>100</v>
      </c>
      <c r="S242" s="137">
        <v>100</v>
      </c>
      <c r="T242" s="137">
        <v>0</v>
      </c>
      <c r="U242" s="137">
        <v>0</v>
      </c>
      <c r="V242" s="137">
        <v>0</v>
      </c>
      <c r="W242" s="143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</row>
    <row r="243" spans="1:34" s="91" customFormat="1" ht="33.75" x14ac:dyDescent="0.2">
      <c r="A243" s="144"/>
      <c r="B243" s="100" t="s">
        <v>82</v>
      </c>
      <c r="C243" s="145">
        <v>2022</v>
      </c>
      <c r="D243" s="145">
        <v>2024</v>
      </c>
      <c r="E243" s="133" t="s">
        <v>40</v>
      </c>
      <c r="F243" s="146" t="s">
        <v>9</v>
      </c>
      <c r="G243" s="139">
        <f t="shared" ref="G243:M243" si="62">G244+G245</f>
        <v>709433.92</v>
      </c>
      <c r="H243" s="222">
        <f t="shared" si="62"/>
        <v>709433.92</v>
      </c>
      <c r="I243" s="259">
        <f t="shared" si="62"/>
        <v>1032566.99</v>
      </c>
      <c r="J243" s="260">
        <f t="shared" si="62"/>
        <v>1463301.52</v>
      </c>
      <c r="K243" s="261">
        <f t="shared" si="62"/>
        <v>704177.32</v>
      </c>
      <c r="L243" s="261">
        <f t="shared" si="62"/>
        <v>1058167.32</v>
      </c>
      <c r="M243" s="261">
        <f t="shared" si="62"/>
        <v>0</v>
      </c>
      <c r="N243" s="123"/>
      <c r="O243" s="130"/>
      <c r="P243" s="137"/>
      <c r="Q243" s="137"/>
      <c r="R243" s="137"/>
      <c r="S243" s="137"/>
      <c r="T243" s="137"/>
      <c r="U243" s="137"/>
      <c r="V243" s="137"/>
      <c r="W243" s="143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</row>
    <row r="244" spans="1:34" s="91" customFormat="1" ht="33.75" x14ac:dyDescent="0.2">
      <c r="A244" s="144"/>
      <c r="B244" s="145"/>
      <c r="C244" s="145"/>
      <c r="D244" s="145"/>
      <c r="E244" s="152"/>
      <c r="F244" s="146" t="s">
        <v>10</v>
      </c>
      <c r="G244" s="139">
        <f>M244+H244</f>
        <v>709433.92</v>
      </c>
      <c r="H244" s="222">
        <v>709433.92</v>
      </c>
      <c r="I244" s="259">
        <v>1032566.99</v>
      </c>
      <c r="J244" s="261">
        <v>1463301.52</v>
      </c>
      <c r="K244" s="261">
        <v>704177.32</v>
      </c>
      <c r="L244" s="261">
        <v>1058167.32</v>
      </c>
      <c r="M244" s="261">
        <v>0</v>
      </c>
      <c r="N244" s="123"/>
      <c r="O244" s="130"/>
      <c r="P244" s="137"/>
      <c r="Q244" s="137"/>
      <c r="R244" s="137"/>
      <c r="S244" s="137"/>
      <c r="T244" s="137"/>
      <c r="U244" s="137"/>
      <c r="V244" s="137"/>
      <c r="W244" s="143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</row>
    <row r="245" spans="1:34" s="91" customFormat="1" ht="22.5" x14ac:dyDescent="0.2">
      <c r="A245" s="144"/>
      <c r="B245" s="145"/>
      <c r="C245" s="145"/>
      <c r="D245" s="145"/>
      <c r="E245" s="152"/>
      <c r="F245" s="146" t="s">
        <v>17</v>
      </c>
      <c r="G245" s="139"/>
      <c r="H245" s="148"/>
      <c r="I245" s="149"/>
      <c r="J245" s="151"/>
      <c r="K245" s="150"/>
      <c r="L245" s="150"/>
      <c r="M245" s="150"/>
      <c r="N245" s="123"/>
      <c r="O245" s="130"/>
      <c r="P245" s="137"/>
      <c r="Q245" s="137"/>
      <c r="R245" s="137"/>
      <c r="S245" s="137"/>
      <c r="T245" s="137"/>
      <c r="U245" s="137"/>
      <c r="V245" s="137"/>
      <c r="W245" s="143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</row>
    <row r="246" spans="1:34" s="91" customFormat="1" ht="29.25" customHeight="1" x14ac:dyDescent="0.2">
      <c r="A246" s="144"/>
      <c r="B246" s="132"/>
      <c r="C246" s="145"/>
      <c r="D246" s="145"/>
      <c r="E246" s="152"/>
      <c r="F246" s="146" t="s">
        <v>84</v>
      </c>
      <c r="G246" s="139"/>
      <c r="H246" s="153"/>
      <c r="I246" s="154"/>
      <c r="J246" s="155"/>
      <c r="K246" s="156"/>
      <c r="L246" s="156"/>
      <c r="M246" s="156"/>
      <c r="N246" s="124"/>
      <c r="O246" s="131"/>
      <c r="P246" s="137"/>
      <c r="Q246" s="137"/>
      <c r="R246" s="137"/>
      <c r="S246" s="137"/>
      <c r="T246" s="137"/>
      <c r="U246" s="137"/>
      <c r="V246" s="137"/>
      <c r="W246" s="143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</row>
    <row r="247" spans="1:34" s="93" customFormat="1" ht="12.75" customHeight="1" x14ac:dyDescent="0.2">
      <c r="A247" s="157" t="s">
        <v>107</v>
      </c>
      <c r="B247" s="158" t="s">
        <v>25</v>
      </c>
      <c r="C247" s="158"/>
      <c r="D247" s="158"/>
      <c r="E247" s="159"/>
      <c r="F247" s="138" t="s">
        <v>8</v>
      </c>
      <c r="G247" s="139">
        <f t="shared" ref="G247:M247" si="63">G248</f>
        <v>174120</v>
      </c>
      <c r="H247" s="139">
        <f t="shared" si="63"/>
        <v>174120</v>
      </c>
      <c r="I247" s="140">
        <f t="shared" si="63"/>
        <v>17890</v>
      </c>
      <c r="J247" s="141">
        <f t="shared" si="63"/>
        <v>18505.34</v>
      </c>
      <c r="K247" s="142">
        <f t="shared" si="63"/>
        <v>18125.84</v>
      </c>
      <c r="L247" s="142">
        <f t="shared" si="63"/>
        <v>18835.84</v>
      </c>
      <c r="M247" s="142">
        <f t="shared" si="63"/>
        <v>0</v>
      </c>
      <c r="N247" s="122" t="s">
        <v>70</v>
      </c>
      <c r="O247" s="129" t="s">
        <v>54</v>
      </c>
      <c r="P247" s="137">
        <v>100</v>
      </c>
      <c r="Q247" s="137">
        <v>100</v>
      </c>
      <c r="R247" s="137">
        <v>100</v>
      </c>
      <c r="S247" s="137">
        <v>100</v>
      </c>
      <c r="T247" s="137">
        <v>0</v>
      </c>
      <c r="U247" s="137">
        <v>0</v>
      </c>
      <c r="V247" s="137">
        <v>0</v>
      </c>
      <c r="W247" s="143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</row>
    <row r="248" spans="1:34" s="91" customFormat="1" ht="36.75" customHeight="1" x14ac:dyDescent="0.2">
      <c r="A248" s="144"/>
      <c r="B248" s="100" t="s">
        <v>33</v>
      </c>
      <c r="C248" s="145">
        <v>2022</v>
      </c>
      <c r="D248" s="145">
        <v>2024</v>
      </c>
      <c r="E248" s="133" t="s">
        <v>40</v>
      </c>
      <c r="F248" s="138" t="s">
        <v>9</v>
      </c>
      <c r="G248" s="139">
        <f t="shared" ref="G248:L248" si="64">G249+G250</f>
        <v>174120</v>
      </c>
      <c r="H248" s="139">
        <f t="shared" si="64"/>
        <v>174120</v>
      </c>
      <c r="I248" s="140">
        <f t="shared" si="64"/>
        <v>17890</v>
      </c>
      <c r="J248" s="141">
        <f t="shared" si="64"/>
        <v>18505.34</v>
      </c>
      <c r="K248" s="142">
        <f t="shared" si="64"/>
        <v>18125.84</v>
      </c>
      <c r="L248" s="142">
        <f t="shared" si="64"/>
        <v>18835.84</v>
      </c>
      <c r="M248" s="142">
        <v>0</v>
      </c>
      <c r="N248" s="123"/>
      <c r="O248" s="130"/>
      <c r="P248" s="137"/>
      <c r="Q248" s="137"/>
      <c r="R248" s="137"/>
      <c r="S248" s="137"/>
      <c r="T248" s="137"/>
      <c r="U248" s="137"/>
      <c r="V248" s="137"/>
      <c r="W248" s="143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</row>
    <row r="249" spans="1:34" s="91" customFormat="1" ht="33.75" x14ac:dyDescent="0.2">
      <c r="A249" s="144"/>
      <c r="B249" s="133"/>
      <c r="C249" s="145"/>
      <c r="D249" s="145"/>
      <c r="E249" s="152"/>
      <c r="F249" s="138" t="s">
        <v>10</v>
      </c>
      <c r="G249" s="139">
        <f>M249+H249</f>
        <v>174120</v>
      </c>
      <c r="H249" s="229">
        <v>174120</v>
      </c>
      <c r="I249" s="140">
        <v>17890</v>
      </c>
      <c r="J249" s="142">
        <v>18505.34</v>
      </c>
      <c r="K249" s="142">
        <v>18125.84</v>
      </c>
      <c r="L249" s="142">
        <v>18835.84</v>
      </c>
      <c r="M249" s="142">
        <v>0</v>
      </c>
      <c r="N249" s="123"/>
      <c r="O249" s="130"/>
      <c r="P249" s="137"/>
      <c r="Q249" s="137"/>
      <c r="R249" s="137"/>
      <c r="S249" s="137"/>
      <c r="T249" s="137"/>
      <c r="U249" s="137"/>
      <c r="V249" s="137"/>
      <c r="W249" s="143"/>
      <c r="X249" s="67"/>
      <c r="Y249" s="67"/>
      <c r="Z249" s="67"/>
      <c r="AA249" s="67"/>
      <c r="AB249" s="67"/>
      <c r="AC249" s="67"/>
      <c r="AD249" s="67"/>
      <c r="AE249" s="67"/>
      <c r="AF249" s="67"/>
      <c r="AG249" s="67"/>
      <c r="AH249" s="67"/>
    </row>
    <row r="250" spans="1:34" s="91" customFormat="1" ht="22.5" x14ac:dyDescent="0.2">
      <c r="A250" s="144"/>
      <c r="B250" s="145"/>
      <c r="C250" s="145"/>
      <c r="D250" s="145"/>
      <c r="E250" s="152"/>
      <c r="F250" s="138" t="s">
        <v>17</v>
      </c>
      <c r="G250" s="220"/>
      <c r="H250" s="148"/>
      <c r="I250" s="149"/>
      <c r="J250" s="151"/>
      <c r="K250" s="150"/>
      <c r="L250" s="150"/>
      <c r="M250" s="150"/>
      <c r="N250" s="123"/>
      <c r="O250" s="130"/>
      <c r="P250" s="137"/>
      <c r="Q250" s="137"/>
      <c r="R250" s="137"/>
      <c r="S250" s="137"/>
      <c r="T250" s="137"/>
      <c r="U250" s="137"/>
      <c r="V250" s="137"/>
      <c r="W250" s="143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</row>
    <row r="251" spans="1:34" s="91" customFormat="1" ht="18" customHeight="1" x14ac:dyDescent="0.2">
      <c r="A251" s="144"/>
      <c r="B251" s="132"/>
      <c r="C251" s="145"/>
      <c r="D251" s="145"/>
      <c r="E251" s="152"/>
      <c r="F251" s="138" t="s">
        <v>84</v>
      </c>
      <c r="G251" s="220"/>
      <c r="H251" s="153"/>
      <c r="I251" s="154"/>
      <c r="J251" s="155"/>
      <c r="K251" s="156"/>
      <c r="L251" s="156"/>
      <c r="M251" s="156"/>
      <c r="N251" s="124"/>
      <c r="O251" s="131"/>
      <c r="P251" s="137"/>
      <c r="Q251" s="137"/>
      <c r="R251" s="137"/>
      <c r="S251" s="137"/>
      <c r="T251" s="137"/>
      <c r="U251" s="137"/>
      <c r="V251" s="137"/>
      <c r="W251" s="143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</row>
    <row r="252" spans="1:34" s="92" customFormat="1" ht="11.25" x14ac:dyDescent="0.2">
      <c r="A252" s="266" t="s">
        <v>34</v>
      </c>
      <c r="B252" s="208"/>
      <c r="C252" s="208"/>
      <c r="D252" s="208"/>
      <c r="E252" s="209"/>
      <c r="F252" s="238" t="s">
        <v>8</v>
      </c>
      <c r="G252" s="147">
        <f t="shared" ref="G252:M252" si="65">G253</f>
        <v>5721499.2200000007</v>
      </c>
      <c r="H252" s="267">
        <f t="shared" si="65"/>
        <v>883553.92</v>
      </c>
      <c r="I252" s="268">
        <f t="shared" si="65"/>
        <v>1050456.99</v>
      </c>
      <c r="J252" s="269">
        <f t="shared" si="65"/>
        <v>1988181.9900000002</v>
      </c>
      <c r="K252" s="270">
        <f t="shared" si="65"/>
        <v>722303.15999999992</v>
      </c>
      <c r="L252" s="270">
        <f t="shared" si="65"/>
        <v>1077003.1600000001</v>
      </c>
      <c r="M252" s="270">
        <f t="shared" si="65"/>
        <v>0</v>
      </c>
      <c r="N252" s="137" t="s">
        <v>52</v>
      </c>
      <c r="O252" s="137" t="s">
        <v>52</v>
      </c>
      <c r="P252" s="137" t="s">
        <v>52</v>
      </c>
      <c r="Q252" s="137" t="s">
        <v>52</v>
      </c>
      <c r="R252" s="137" t="s">
        <v>52</v>
      </c>
      <c r="S252" s="137" t="s">
        <v>52</v>
      </c>
      <c r="T252" s="137" t="s">
        <v>52</v>
      </c>
      <c r="U252" s="137" t="s">
        <v>52</v>
      </c>
      <c r="V252" s="137" t="s">
        <v>52</v>
      </c>
      <c r="W252" s="145"/>
    </row>
    <row r="253" spans="1:34" s="92" customFormat="1" ht="31.5" x14ac:dyDescent="0.2">
      <c r="A253" s="144"/>
      <c r="B253" s="101"/>
      <c r="C253" s="271"/>
      <c r="D253" s="271"/>
      <c r="E253" s="101"/>
      <c r="F253" s="238" t="s">
        <v>9</v>
      </c>
      <c r="G253" s="147">
        <f t="shared" ref="G253:M253" si="66">G254+G255</f>
        <v>5721499.2200000007</v>
      </c>
      <c r="H253" s="147">
        <f t="shared" si="66"/>
        <v>883553.92</v>
      </c>
      <c r="I253" s="239">
        <f t="shared" si="66"/>
        <v>1050456.99</v>
      </c>
      <c r="J253" s="240">
        <f t="shared" si="66"/>
        <v>1988181.9900000002</v>
      </c>
      <c r="K253" s="241">
        <f t="shared" si="66"/>
        <v>722303.15999999992</v>
      </c>
      <c r="L253" s="241">
        <f t="shared" si="66"/>
        <v>1077003.1600000001</v>
      </c>
      <c r="M253" s="241">
        <f t="shared" si="66"/>
        <v>0</v>
      </c>
      <c r="N253" s="159"/>
      <c r="O253" s="137"/>
      <c r="P253" s="137"/>
      <c r="Q253" s="137"/>
      <c r="R253" s="137"/>
      <c r="S253" s="137"/>
      <c r="T253" s="137"/>
      <c r="U253" s="137"/>
      <c r="V253" s="137"/>
      <c r="W253" s="145"/>
    </row>
    <row r="254" spans="1:34" s="92" customFormat="1" ht="31.5" x14ac:dyDescent="0.2">
      <c r="A254" s="144"/>
      <c r="B254" s="134"/>
      <c r="C254" s="271"/>
      <c r="D254" s="271"/>
      <c r="E254" s="272"/>
      <c r="F254" s="238" t="s">
        <v>10</v>
      </c>
      <c r="G254" s="147">
        <f>SUM(H254:M254)</f>
        <v>5721499.2200000007</v>
      </c>
      <c r="H254" s="147">
        <f t="shared" ref="H254:M255" si="67">H239</f>
        <v>883553.92</v>
      </c>
      <c r="I254" s="239">
        <f t="shared" si="67"/>
        <v>1050456.99</v>
      </c>
      <c r="J254" s="240">
        <f>J239+J265</f>
        <v>1988181.9900000002</v>
      </c>
      <c r="K254" s="241">
        <f>K239</f>
        <v>722303.15999999992</v>
      </c>
      <c r="L254" s="241">
        <f>L239</f>
        <v>1077003.1600000001</v>
      </c>
      <c r="M254" s="241">
        <f t="shared" si="67"/>
        <v>0</v>
      </c>
      <c r="N254" s="159"/>
      <c r="O254" s="137"/>
      <c r="P254" s="137"/>
      <c r="Q254" s="137"/>
      <c r="R254" s="137"/>
      <c r="S254" s="137"/>
      <c r="T254" s="137"/>
      <c r="U254" s="137"/>
      <c r="V254" s="137"/>
      <c r="W254" s="145"/>
    </row>
    <row r="255" spans="1:34" s="92" customFormat="1" ht="21" x14ac:dyDescent="0.2">
      <c r="A255" s="144"/>
      <c r="B255" s="271"/>
      <c r="C255" s="271"/>
      <c r="D255" s="271"/>
      <c r="E255" s="272"/>
      <c r="F255" s="238" t="s">
        <v>17</v>
      </c>
      <c r="G255" s="147">
        <f>M255</f>
        <v>0</v>
      </c>
      <c r="H255" s="267">
        <f t="shared" si="67"/>
        <v>0</v>
      </c>
      <c r="I255" s="268">
        <f t="shared" si="67"/>
        <v>0</v>
      </c>
      <c r="J255" s="269">
        <f t="shared" si="67"/>
        <v>0</v>
      </c>
      <c r="K255" s="270">
        <f>K240</f>
        <v>0</v>
      </c>
      <c r="L255" s="270">
        <f>L240</f>
        <v>0</v>
      </c>
      <c r="M255" s="270">
        <f t="shared" si="67"/>
        <v>0</v>
      </c>
      <c r="N255" s="159"/>
      <c r="O255" s="137"/>
      <c r="P255" s="137"/>
      <c r="Q255" s="137"/>
      <c r="R255" s="137"/>
      <c r="S255" s="137"/>
      <c r="T255" s="137"/>
      <c r="U255" s="137"/>
      <c r="V255" s="137"/>
      <c r="W255" s="145"/>
    </row>
    <row r="256" spans="1:34" s="92" customFormat="1" ht="31.5" x14ac:dyDescent="0.2">
      <c r="A256" s="144"/>
      <c r="B256" s="134"/>
      <c r="C256" s="271"/>
      <c r="D256" s="271"/>
      <c r="E256" s="272"/>
      <c r="F256" s="238" t="s">
        <v>84</v>
      </c>
      <c r="G256" s="147"/>
      <c r="H256" s="153"/>
      <c r="I256" s="154"/>
      <c r="J256" s="155"/>
      <c r="K256" s="156"/>
      <c r="L256" s="156"/>
      <c r="M256" s="156"/>
      <c r="N256" s="159"/>
      <c r="O256" s="137"/>
      <c r="P256" s="137"/>
      <c r="Q256" s="137"/>
      <c r="R256" s="137"/>
      <c r="S256" s="137"/>
      <c r="T256" s="137"/>
      <c r="U256" s="137"/>
      <c r="V256" s="137"/>
      <c r="W256" s="145"/>
    </row>
    <row r="257" spans="1:24" s="92" customFormat="1" ht="11.25" x14ac:dyDescent="0.2">
      <c r="A257" s="145"/>
      <c r="B257" s="134"/>
      <c r="C257" s="271"/>
      <c r="D257" s="271"/>
      <c r="E257" s="271"/>
      <c r="F257" s="202"/>
      <c r="G257" s="273"/>
      <c r="H257" s="274"/>
      <c r="I257" s="275"/>
      <c r="J257" s="276"/>
      <c r="K257" s="277"/>
      <c r="L257" s="277"/>
      <c r="M257" s="278"/>
      <c r="N257" s="159"/>
      <c r="O257" s="137"/>
      <c r="P257" s="137"/>
      <c r="Q257" s="137"/>
      <c r="R257" s="137"/>
      <c r="S257" s="137"/>
      <c r="T257" s="137"/>
      <c r="U257" s="137"/>
      <c r="V257" s="137"/>
      <c r="W257" s="145"/>
    </row>
    <row r="258" spans="1:24" s="92" customFormat="1" ht="21" customHeight="1" x14ac:dyDescent="0.2">
      <c r="A258" s="279" t="s">
        <v>165</v>
      </c>
      <c r="B258" s="280"/>
      <c r="C258" s="279"/>
      <c r="D258" s="279"/>
      <c r="E258" s="279"/>
      <c r="F258" s="281"/>
      <c r="G258" s="282"/>
      <c r="H258" s="274"/>
      <c r="I258" s="275"/>
      <c r="J258" s="276"/>
      <c r="K258" s="277"/>
      <c r="L258" s="277"/>
      <c r="M258" s="278"/>
      <c r="N258" s="159"/>
      <c r="O258" s="137"/>
      <c r="P258" s="137"/>
      <c r="Q258" s="137"/>
      <c r="R258" s="137"/>
      <c r="S258" s="137"/>
      <c r="T258" s="137"/>
      <c r="U258" s="137"/>
      <c r="V258" s="137"/>
      <c r="W258" s="145"/>
    </row>
    <row r="259" spans="1:24" s="92" customFormat="1" ht="22.5" customHeight="1" x14ac:dyDescent="0.2">
      <c r="A259" s="283" t="s">
        <v>129</v>
      </c>
      <c r="B259" s="284"/>
      <c r="C259" s="284"/>
      <c r="D259" s="284"/>
      <c r="E259" s="284"/>
      <c r="F259" s="284"/>
      <c r="G259" s="284"/>
      <c r="H259" s="284"/>
      <c r="I259" s="284"/>
      <c r="J259" s="284"/>
      <c r="K259" s="284"/>
      <c r="L259" s="284"/>
      <c r="M259" s="285"/>
      <c r="N259" s="159"/>
      <c r="O259" s="137"/>
      <c r="P259" s="137"/>
      <c r="Q259" s="137"/>
      <c r="R259" s="137"/>
      <c r="S259" s="137"/>
      <c r="T259" s="137"/>
      <c r="U259" s="137"/>
      <c r="V259" s="137"/>
      <c r="W259" s="145"/>
    </row>
    <row r="260" spans="1:24" s="92" customFormat="1" ht="24" customHeight="1" x14ac:dyDescent="0.2">
      <c r="A260" s="283" t="s">
        <v>130</v>
      </c>
      <c r="B260" s="284"/>
      <c r="C260" s="284"/>
      <c r="D260" s="284"/>
      <c r="E260" s="284"/>
      <c r="F260" s="284"/>
      <c r="G260" s="284"/>
      <c r="H260" s="284"/>
      <c r="I260" s="284"/>
      <c r="J260" s="284"/>
      <c r="K260" s="284"/>
      <c r="L260" s="284"/>
      <c r="M260" s="285"/>
      <c r="N260" s="159"/>
      <c r="O260" s="137"/>
      <c r="P260" s="137"/>
      <c r="Q260" s="137"/>
      <c r="R260" s="137"/>
      <c r="S260" s="137"/>
      <c r="T260" s="137"/>
      <c r="U260" s="137"/>
      <c r="V260" s="137"/>
      <c r="W260" s="145"/>
    </row>
    <row r="261" spans="1:24" s="92" customFormat="1" ht="27.75" customHeight="1" x14ac:dyDescent="0.2">
      <c r="A261" s="179" t="s">
        <v>38</v>
      </c>
      <c r="B261" s="102" t="s">
        <v>131</v>
      </c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4"/>
      <c r="N261" s="159"/>
      <c r="O261" s="137"/>
      <c r="P261" s="137"/>
      <c r="Q261" s="137"/>
      <c r="R261" s="137"/>
      <c r="S261" s="137"/>
      <c r="T261" s="137"/>
      <c r="U261" s="137"/>
      <c r="V261" s="137"/>
      <c r="W261" s="145"/>
    </row>
    <row r="262" spans="1:24" s="92" customFormat="1" ht="12.75" customHeight="1" x14ac:dyDescent="0.2">
      <c r="A262" s="179"/>
      <c r="B262" s="105"/>
      <c r="C262" s="286"/>
      <c r="D262" s="286"/>
      <c r="E262" s="286"/>
      <c r="F262" s="286"/>
      <c r="G262" s="287"/>
      <c r="H262" s="287"/>
      <c r="I262" s="288"/>
      <c r="J262" s="289"/>
      <c r="K262" s="290"/>
      <c r="L262" s="290"/>
      <c r="M262" s="291"/>
      <c r="N262" s="159"/>
      <c r="O262" s="137"/>
      <c r="P262" s="137"/>
      <c r="Q262" s="137"/>
      <c r="R262" s="137"/>
      <c r="S262" s="137"/>
      <c r="T262" s="137"/>
      <c r="U262" s="137"/>
      <c r="V262" s="137"/>
      <c r="W262" s="145"/>
    </row>
    <row r="263" spans="1:24" s="92" customFormat="1" ht="15.75" customHeight="1" x14ac:dyDescent="0.2">
      <c r="A263" s="157" t="s">
        <v>132</v>
      </c>
      <c r="B263" s="158" t="s">
        <v>12</v>
      </c>
      <c r="C263" s="158"/>
      <c r="D263" s="158"/>
      <c r="E263" s="159"/>
      <c r="F263" s="238" t="s">
        <v>8</v>
      </c>
      <c r="G263" s="139">
        <f>G264</f>
        <v>7859319.3300000001</v>
      </c>
      <c r="H263" s="222">
        <f t="shared" ref="H263:M263" si="68">H264</f>
        <v>1876435.96</v>
      </c>
      <c r="I263" s="259">
        <f t="shared" si="68"/>
        <v>2385314.56</v>
      </c>
      <c r="J263" s="260">
        <f t="shared" si="68"/>
        <v>3006375.13</v>
      </c>
      <c r="K263" s="261">
        <f t="shared" si="68"/>
        <v>295596.84000000003</v>
      </c>
      <c r="L263" s="261">
        <f t="shared" si="68"/>
        <v>295596.84000000003</v>
      </c>
      <c r="M263" s="142">
        <f t="shared" si="68"/>
        <v>0</v>
      </c>
      <c r="N263" s="159" t="s">
        <v>52</v>
      </c>
      <c r="O263" s="137" t="s">
        <v>52</v>
      </c>
      <c r="P263" s="137" t="s">
        <v>52</v>
      </c>
      <c r="Q263" s="137" t="s">
        <v>52</v>
      </c>
      <c r="R263" s="137" t="s">
        <v>52</v>
      </c>
      <c r="S263" s="137" t="s">
        <v>52</v>
      </c>
      <c r="T263" s="137" t="s">
        <v>52</v>
      </c>
      <c r="U263" s="137" t="s">
        <v>52</v>
      </c>
      <c r="V263" s="137" t="s">
        <v>52</v>
      </c>
      <c r="W263" s="145"/>
    </row>
    <row r="264" spans="1:24" s="92" customFormat="1" ht="32.25" customHeight="1" x14ac:dyDescent="0.2">
      <c r="A264" s="144"/>
      <c r="B264" s="187" t="s">
        <v>133</v>
      </c>
      <c r="C264" s="145"/>
      <c r="D264" s="145"/>
      <c r="E264" s="133" t="s">
        <v>40</v>
      </c>
      <c r="F264" s="292" t="s">
        <v>9</v>
      </c>
      <c r="G264" s="139">
        <f>G265+G266</f>
        <v>7859319.3300000001</v>
      </c>
      <c r="H264" s="222">
        <f t="shared" ref="H264:M264" si="69">H265+H266</f>
        <v>1876435.96</v>
      </c>
      <c r="I264" s="259">
        <f t="shared" si="69"/>
        <v>2385314.56</v>
      </c>
      <c r="J264" s="260">
        <f t="shared" si="69"/>
        <v>3006375.13</v>
      </c>
      <c r="K264" s="261">
        <f t="shared" si="69"/>
        <v>295596.84000000003</v>
      </c>
      <c r="L264" s="261">
        <f t="shared" si="69"/>
        <v>295596.84000000003</v>
      </c>
      <c r="M264" s="142">
        <f t="shared" si="69"/>
        <v>0</v>
      </c>
      <c r="N264" s="159"/>
      <c r="O264" s="137"/>
      <c r="P264" s="137"/>
      <c r="Q264" s="137"/>
      <c r="R264" s="137"/>
      <c r="S264" s="137"/>
      <c r="T264" s="137"/>
      <c r="U264" s="137"/>
      <c r="V264" s="137"/>
      <c r="W264" s="145"/>
    </row>
    <row r="265" spans="1:24" s="92" customFormat="1" ht="33" customHeight="1" x14ac:dyDescent="0.2">
      <c r="A265" s="144"/>
      <c r="B265" s="145"/>
      <c r="C265" s="145"/>
      <c r="D265" s="145"/>
      <c r="E265" s="152"/>
      <c r="F265" s="292" t="s">
        <v>10</v>
      </c>
      <c r="G265" s="139">
        <f>H265+I265+J265+K265+L265+M265</f>
        <v>1416762.31</v>
      </c>
      <c r="H265" s="222">
        <f>H270+H290+H275+H290</f>
        <v>171378.93</v>
      </c>
      <c r="I265" s="259">
        <v>147814.57</v>
      </c>
      <c r="J265" s="260">
        <f>J285</f>
        <v>506375.13</v>
      </c>
      <c r="K265" s="261">
        <f>K270+K290</f>
        <v>295596.84000000003</v>
      </c>
      <c r="L265" s="261">
        <f>L270+L290</f>
        <v>295596.84000000003</v>
      </c>
      <c r="M265" s="261">
        <f>M290+M291</f>
        <v>0</v>
      </c>
      <c r="N265" s="159"/>
      <c r="O265" s="137"/>
      <c r="P265" s="137"/>
      <c r="Q265" s="137"/>
      <c r="R265" s="137"/>
      <c r="S265" s="137"/>
      <c r="T265" s="137"/>
      <c r="U265" s="137"/>
      <c r="V265" s="137"/>
      <c r="W265" s="145"/>
      <c r="X265" s="92" t="s">
        <v>170</v>
      </c>
    </row>
    <row r="266" spans="1:24" s="92" customFormat="1" ht="33" customHeight="1" x14ac:dyDescent="0.2">
      <c r="A266" s="145"/>
      <c r="B266" s="145"/>
      <c r="C266" s="145"/>
      <c r="D266" s="145"/>
      <c r="E266" s="152"/>
      <c r="F266" s="292" t="s">
        <v>17</v>
      </c>
      <c r="G266" s="139">
        <f>H266+I266+J266+K266+L266+M266</f>
        <v>6442557.0200000005</v>
      </c>
      <c r="H266" s="148">
        <f>H271+H276+H291</f>
        <v>1705057.03</v>
      </c>
      <c r="I266" s="149">
        <v>2237499.9900000002</v>
      </c>
      <c r="J266" s="232">
        <f>J286</f>
        <v>2500000</v>
      </c>
      <c r="K266" s="231"/>
      <c r="L266" s="231"/>
      <c r="M266" s="150"/>
      <c r="N266" s="159"/>
      <c r="O266" s="137"/>
      <c r="P266" s="137"/>
      <c r="Q266" s="137"/>
      <c r="R266" s="137"/>
      <c r="S266" s="137"/>
      <c r="T266" s="137"/>
      <c r="U266" s="137"/>
      <c r="V266" s="137"/>
      <c r="W266" s="145"/>
      <c r="X266" s="92" t="s">
        <v>170</v>
      </c>
    </row>
    <row r="267" spans="1:24" s="92" customFormat="1" ht="27" customHeight="1" x14ac:dyDescent="0.2">
      <c r="A267" s="144"/>
      <c r="B267" s="132"/>
      <c r="C267" s="145"/>
      <c r="D267" s="145"/>
      <c r="E267" s="152"/>
      <c r="F267" s="292" t="s">
        <v>84</v>
      </c>
      <c r="G267" s="139"/>
      <c r="H267" s="262"/>
      <c r="I267" s="263"/>
      <c r="J267" s="264"/>
      <c r="K267" s="265"/>
      <c r="L267" s="265"/>
      <c r="M267" s="156"/>
      <c r="N267" s="159"/>
      <c r="O267" s="137"/>
      <c r="P267" s="137"/>
      <c r="Q267" s="137"/>
      <c r="R267" s="137"/>
      <c r="S267" s="137"/>
      <c r="T267" s="137"/>
      <c r="U267" s="137"/>
      <c r="V267" s="137"/>
      <c r="W267" s="145"/>
    </row>
    <row r="268" spans="1:24" s="92" customFormat="1" ht="27" customHeight="1" x14ac:dyDescent="0.2">
      <c r="A268" s="157" t="s">
        <v>134</v>
      </c>
      <c r="B268" s="158" t="s">
        <v>25</v>
      </c>
      <c r="C268" s="158"/>
      <c r="D268" s="158"/>
      <c r="E268" s="159"/>
      <c r="F268" s="292" t="s">
        <v>8</v>
      </c>
      <c r="G268" s="139">
        <f>G269</f>
        <v>591193.68000000005</v>
      </c>
      <c r="H268" s="222">
        <f t="shared" ref="H268:M268" si="70">H269</f>
        <v>0</v>
      </c>
      <c r="I268" s="259">
        <f t="shared" si="70"/>
        <v>0</v>
      </c>
      <c r="J268" s="260">
        <f t="shared" si="70"/>
        <v>0</v>
      </c>
      <c r="K268" s="261">
        <f t="shared" si="70"/>
        <v>295596.84000000003</v>
      </c>
      <c r="L268" s="261">
        <f t="shared" si="70"/>
        <v>295596.84000000003</v>
      </c>
      <c r="M268" s="142">
        <f t="shared" si="70"/>
        <v>0</v>
      </c>
      <c r="N268" s="122" t="s">
        <v>135</v>
      </c>
      <c r="O268" s="129" t="s">
        <v>136</v>
      </c>
      <c r="P268" s="137">
        <v>3000</v>
      </c>
      <c r="Q268" s="137">
        <v>0</v>
      </c>
      <c r="R268" s="137">
        <v>0</v>
      </c>
      <c r="S268" s="137">
        <v>1500</v>
      </c>
      <c r="T268" s="137">
        <v>1500</v>
      </c>
      <c r="U268" s="137">
        <v>0</v>
      </c>
      <c r="V268" s="137">
        <v>0</v>
      </c>
      <c r="W268" s="145"/>
    </row>
    <row r="269" spans="1:24" s="92" customFormat="1" ht="38.25" customHeight="1" x14ac:dyDescent="0.2">
      <c r="A269" s="144"/>
      <c r="B269" s="100" t="s">
        <v>171</v>
      </c>
      <c r="C269" s="145">
        <v>2023</v>
      </c>
      <c r="D269" s="145">
        <v>2025</v>
      </c>
      <c r="E269" s="133" t="s">
        <v>40</v>
      </c>
      <c r="F269" s="292" t="s">
        <v>9</v>
      </c>
      <c r="G269" s="139">
        <f>G270+G271</f>
        <v>591193.68000000005</v>
      </c>
      <c r="H269" s="222">
        <f t="shared" ref="H269:M269" si="71">H270+H271</f>
        <v>0</v>
      </c>
      <c r="I269" s="259">
        <f t="shared" si="71"/>
        <v>0</v>
      </c>
      <c r="J269" s="260">
        <f t="shared" si="71"/>
        <v>0</v>
      </c>
      <c r="K269" s="261">
        <f t="shared" si="71"/>
        <v>295596.84000000003</v>
      </c>
      <c r="L269" s="261">
        <f t="shared" si="71"/>
        <v>295596.84000000003</v>
      </c>
      <c r="M269" s="142">
        <f t="shared" si="71"/>
        <v>0</v>
      </c>
      <c r="N269" s="123"/>
      <c r="O269" s="130"/>
      <c r="P269" s="137"/>
      <c r="Q269" s="137"/>
      <c r="R269" s="137"/>
      <c r="S269" s="137"/>
      <c r="T269" s="137"/>
      <c r="U269" s="137"/>
      <c r="V269" s="137"/>
      <c r="W269" s="145"/>
    </row>
    <row r="270" spans="1:24" s="92" customFormat="1" ht="32.25" customHeight="1" x14ac:dyDescent="0.2">
      <c r="A270" s="144"/>
      <c r="B270" s="145"/>
      <c r="C270" s="145"/>
      <c r="D270" s="145"/>
      <c r="E270" s="152"/>
      <c r="F270" s="292" t="s">
        <v>10</v>
      </c>
      <c r="G270" s="139">
        <f>H270+I270+J270+K270+L270+M270</f>
        <v>591193.68000000005</v>
      </c>
      <c r="H270" s="222">
        <v>0</v>
      </c>
      <c r="I270" s="259">
        <f>13040.04-13040.04</f>
        <v>0</v>
      </c>
      <c r="J270" s="222"/>
      <c r="K270" s="261">
        <v>295596.84000000003</v>
      </c>
      <c r="L270" s="261">
        <v>295596.84000000003</v>
      </c>
      <c r="M270" s="142">
        <v>0</v>
      </c>
      <c r="N270" s="123"/>
      <c r="O270" s="130"/>
      <c r="P270" s="137"/>
      <c r="Q270" s="137"/>
      <c r="R270" s="137"/>
      <c r="S270" s="137"/>
      <c r="T270" s="137"/>
      <c r="U270" s="137"/>
      <c r="V270" s="137"/>
      <c r="W270" s="145"/>
    </row>
    <row r="271" spans="1:24" s="92" customFormat="1" ht="31.5" customHeight="1" x14ac:dyDescent="0.2">
      <c r="A271" s="144"/>
      <c r="B271" s="145"/>
      <c r="C271" s="145"/>
      <c r="D271" s="145"/>
      <c r="E271" s="152"/>
      <c r="F271" s="292" t="s">
        <v>17</v>
      </c>
      <c r="G271" s="139">
        <f>H271+I271+J271+K271+L271+M271</f>
        <v>0</v>
      </c>
      <c r="H271" s="148">
        <v>0</v>
      </c>
      <c r="I271" s="149">
        <v>0</v>
      </c>
      <c r="J271" s="151">
        <v>0</v>
      </c>
      <c r="K271" s="150">
        <v>0</v>
      </c>
      <c r="L271" s="150">
        <v>0</v>
      </c>
      <c r="M271" s="150">
        <v>0</v>
      </c>
      <c r="N271" s="123"/>
      <c r="O271" s="130"/>
      <c r="P271" s="137"/>
      <c r="Q271" s="137"/>
      <c r="R271" s="137"/>
      <c r="S271" s="137"/>
      <c r="T271" s="137"/>
      <c r="U271" s="137"/>
      <c r="V271" s="137"/>
      <c r="W271" s="145"/>
    </row>
    <row r="272" spans="1:24" s="92" customFormat="1" ht="36.75" customHeight="1" x14ac:dyDescent="0.2">
      <c r="A272" s="144"/>
      <c r="B272" s="132"/>
      <c r="C272" s="145"/>
      <c r="D272" s="145"/>
      <c r="E272" s="152"/>
      <c r="F272" s="292" t="s">
        <v>84</v>
      </c>
      <c r="G272" s="139"/>
      <c r="H272" s="153"/>
      <c r="I272" s="154"/>
      <c r="J272" s="155"/>
      <c r="K272" s="156"/>
      <c r="L272" s="156"/>
      <c r="M272" s="156"/>
      <c r="N272" s="124"/>
      <c r="O272" s="131"/>
      <c r="P272" s="137"/>
      <c r="Q272" s="137"/>
      <c r="R272" s="137"/>
      <c r="S272" s="137"/>
      <c r="T272" s="137"/>
      <c r="U272" s="137"/>
      <c r="V272" s="137"/>
      <c r="W272" s="145"/>
    </row>
    <row r="273" spans="1:23" s="92" customFormat="1" ht="27" customHeight="1" x14ac:dyDescent="0.2">
      <c r="A273" s="157" t="s">
        <v>174</v>
      </c>
      <c r="B273" s="158" t="s">
        <v>25</v>
      </c>
      <c r="C273" s="158"/>
      <c r="D273" s="158"/>
      <c r="E273" s="159"/>
      <c r="F273" s="292" t="s">
        <v>8</v>
      </c>
      <c r="G273" s="139">
        <f t="shared" ref="G273:M273" si="72">G274</f>
        <v>4376435.96</v>
      </c>
      <c r="H273" s="222">
        <f t="shared" si="72"/>
        <v>1876435.96</v>
      </c>
      <c r="I273" s="259">
        <f t="shared" si="72"/>
        <v>0</v>
      </c>
      <c r="J273" s="260">
        <f t="shared" si="72"/>
        <v>0</v>
      </c>
      <c r="K273" s="261">
        <f t="shared" si="72"/>
        <v>0</v>
      </c>
      <c r="L273" s="261">
        <f t="shared" si="72"/>
        <v>0</v>
      </c>
      <c r="M273" s="142">
        <f t="shared" si="72"/>
        <v>0</v>
      </c>
      <c r="N273" s="122" t="s">
        <v>135</v>
      </c>
      <c r="O273" s="129" t="s">
        <v>136</v>
      </c>
      <c r="P273" s="137">
        <f>Q273+R273+S273+T273+U273+V273</f>
        <v>1290</v>
      </c>
      <c r="Q273" s="137">
        <v>1290</v>
      </c>
      <c r="R273" s="137">
        <v>0</v>
      </c>
      <c r="S273" s="137">
        <v>0</v>
      </c>
      <c r="T273" s="137">
        <v>0</v>
      </c>
      <c r="U273" s="137">
        <v>0</v>
      </c>
      <c r="V273" s="137">
        <v>0</v>
      </c>
      <c r="W273" s="145"/>
    </row>
    <row r="274" spans="1:23" s="92" customFormat="1" ht="51.75" customHeight="1" x14ac:dyDescent="0.2">
      <c r="A274" s="144"/>
      <c r="B274" s="100" t="s">
        <v>172</v>
      </c>
      <c r="C274" s="145">
        <v>2022</v>
      </c>
      <c r="D274" s="145">
        <v>2022</v>
      </c>
      <c r="E274" s="133" t="s">
        <v>40</v>
      </c>
      <c r="F274" s="292" t="s">
        <v>9</v>
      </c>
      <c r="G274" s="139">
        <f t="shared" ref="G274:M274" si="73">G275+G276</f>
        <v>4376435.96</v>
      </c>
      <c r="H274" s="222">
        <f t="shared" si="73"/>
        <v>1876435.96</v>
      </c>
      <c r="I274" s="259">
        <f t="shared" si="73"/>
        <v>0</v>
      </c>
      <c r="J274" s="260"/>
      <c r="K274" s="261">
        <f t="shared" si="73"/>
        <v>0</v>
      </c>
      <c r="L274" s="261">
        <f t="shared" si="73"/>
        <v>0</v>
      </c>
      <c r="M274" s="142">
        <f t="shared" si="73"/>
        <v>0</v>
      </c>
      <c r="N274" s="123"/>
      <c r="O274" s="130"/>
      <c r="P274" s="137"/>
      <c r="Q274" s="137"/>
      <c r="R274" s="137"/>
      <c r="S274" s="137"/>
      <c r="T274" s="137"/>
      <c r="U274" s="137"/>
      <c r="V274" s="137"/>
      <c r="W274" s="145"/>
    </row>
    <row r="275" spans="1:23" s="92" customFormat="1" ht="31.5" customHeight="1" x14ac:dyDescent="0.2">
      <c r="A275" s="144"/>
      <c r="B275" s="145"/>
      <c r="C275" s="145"/>
      <c r="D275" s="145"/>
      <c r="E275" s="152"/>
      <c r="F275" s="292" t="s">
        <v>10</v>
      </c>
      <c r="G275" s="139">
        <f>M275+H275</f>
        <v>171378.93</v>
      </c>
      <c r="H275" s="222">
        <v>171378.93</v>
      </c>
      <c r="I275" s="259">
        <v>0</v>
      </c>
      <c r="J275" s="164"/>
      <c r="K275" s="261">
        <v>0</v>
      </c>
      <c r="L275" s="261">
        <v>0</v>
      </c>
      <c r="M275" s="142">
        <v>0</v>
      </c>
      <c r="N275" s="123"/>
      <c r="O275" s="130"/>
      <c r="P275" s="137"/>
      <c r="Q275" s="137"/>
      <c r="R275" s="137"/>
      <c r="S275" s="137"/>
      <c r="T275" s="137"/>
      <c r="U275" s="137"/>
      <c r="V275" s="137"/>
      <c r="W275" s="145"/>
    </row>
    <row r="276" spans="1:23" s="92" customFormat="1" ht="35.25" customHeight="1" x14ac:dyDescent="0.2">
      <c r="A276" s="144"/>
      <c r="B276" s="145"/>
      <c r="C276" s="145"/>
      <c r="D276" s="145"/>
      <c r="E276" s="152"/>
      <c r="F276" s="292" t="s">
        <v>17</v>
      </c>
      <c r="G276" s="139">
        <f>H276+I276+J286+K276+L276+M276</f>
        <v>4205057.03</v>
      </c>
      <c r="H276" s="148">
        <v>1705057.03</v>
      </c>
      <c r="I276" s="230"/>
      <c r="J276" s="164"/>
      <c r="K276" s="150"/>
      <c r="L276" s="150"/>
      <c r="M276" s="150"/>
      <c r="N276" s="123"/>
      <c r="O276" s="130"/>
      <c r="P276" s="137"/>
      <c r="Q276" s="137"/>
      <c r="R276" s="137"/>
      <c r="S276" s="137"/>
      <c r="T276" s="137"/>
      <c r="U276" s="137"/>
      <c r="V276" s="137"/>
      <c r="W276" s="145"/>
    </row>
    <row r="277" spans="1:23" s="92" customFormat="1" ht="33" customHeight="1" x14ac:dyDescent="0.2">
      <c r="A277" s="144"/>
      <c r="B277" s="132"/>
      <c r="C277" s="145"/>
      <c r="D277" s="145"/>
      <c r="E277" s="152"/>
      <c r="F277" s="292" t="s">
        <v>84</v>
      </c>
      <c r="G277" s="139"/>
      <c r="H277" s="153"/>
      <c r="I277" s="154"/>
      <c r="J277" s="155"/>
      <c r="K277" s="156"/>
      <c r="L277" s="156"/>
      <c r="M277" s="156"/>
      <c r="N277" s="124"/>
      <c r="O277" s="131"/>
      <c r="P277" s="137"/>
      <c r="Q277" s="137"/>
      <c r="R277" s="137"/>
      <c r="S277" s="137"/>
      <c r="T277" s="137"/>
      <c r="U277" s="137"/>
      <c r="V277" s="137"/>
      <c r="W277" s="145"/>
    </row>
    <row r="278" spans="1:23" s="92" customFormat="1" ht="27" customHeight="1" x14ac:dyDescent="0.2">
      <c r="A278" s="157" t="s">
        <v>175</v>
      </c>
      <c r="B278" s="158" t="s">
        <v>25</v>
      </c>
      <c r="C278" s="158"/>
      <c r="D278" s="158"/>
      <c r="E278" s="159"/>
      <c r="F278" s="292" t="s">
        <v>8</v>
      </c>
      <c r="G278" s="139">
        <f>G279</f>
        <v>2385314.56</v>
      </c>
      <c r="H278" s="222">
        <f t="shared" ref="H278:M278" si="74">H279</f>
        <v>0</v>
      </c>
      <c r="I278" s="259">
        <f t="shared" si="74"/>
        <v>2385314.56</v>
      </c>
      <c r="J278" s="260">
        <f t="shared" si="74"/>
        <v>0</v>
      </c>
      <c r="K278" s="261">
        <f t="shared" si="74"/>
        <v>0</v>
      </c>
      <c r="L278" s="261">
        <f t="shared" si="74"/>
        <v>0</v>
      </c>
      <c r="M278" s="142">
        <f t="shared" si="74"/>
        <v>0</v>
      </c>
      <c r="N278" s="122" t="s">
        <v>135</v>
      </c>
      <c r="O278" s="129" t="s">
        <v>136</v>
      </c>
      <c r="P278" s="137">
        <f>Q278+R278+S278+T278+U278+V278</f>
        <v>2010</v>
      </c>
      <c r="Q278" s="137">
        <v>0</v>
      </c>
      <c r="R278" s="137">
        <v>2010</v>
      </c>
      <c r="S278" s="137">
        <v>0</v>
      </c>
      <c r="T278" s="137">
        <v>0</v>
      </c>
      <c r="U278" s="137">
        <v>0</v>
      </c>
      <c r="V278" s="137">
        <v>0</v>
      </c>
      <c r="W278" s="145"/>
    </row>
    <row r="279" spans="1:23" s="92" customFormat="1" ht="39.75" customHeight="1" x14ac:dyDescent="0.2">
      <c r="A279" s="144"/>
      <c r="B279" s="100" t="s">
        <v>173</v>
      </c>
      <c r="C279" s="145">
        <v>2023</v>
      </c>
      <c r="D279" s="145">
        <v>2023</v>
      </c>
      <c r="E279" s="133" t="s">
        <v>40</v>
      </c>
      <c r="F279" s="292" t="s">
        <v>9</v>
      </c>
      <c r="G279" s="139">
        <f>G280+G281</f>
        <v>2385314.56</v>
      </c>
      <c r="H279" s="222">
        <f t="shared" ref="H279:M279" si="75">H280+H281</f>
        <v>0</v>
      </c>
      <c r="I279" s="259">
        <f t="shared" si="75"/>
        <v>2385314.56</v>
      </c>
      <c r="J279" s="260">
        <f t="shared" si="75"/>
        <v>0</v>
      </c>
      <c r="K279" s="261">
        <f t="shared" si="75"/>
        <v>0</v>
      </c>
      <c r="L279" s="261">
        <f t="shared" si="75"/>
        <v>0</v>
      </c>
      <c r="M279" s="142">
        <f t="shared" si="75"/>
        <v>0</v>
      </c>
      <c r="N279" s="123"/>
      <c r="O279" s="130"/>
      <c r="P279" s="293"/>
      <c r="Q279" s="293"/>
      <c r="R279" s="293"/>
      <c r="S279" s="137"/>
      <c r="T279" s="137"/>
      <c r="U279" s="137"/>
      <c r="V279" s="137"/>
      <c r="W279" s="145"/>
    </row>
    <row r="280" spans="1:23" s="92" customFormat="1" ht="33" customHeight="1" x14ac:dyDescent="0.2">
      <c r="A280" s="144"/>
      <c r="B280" s="145"/>
      <c r="C280" s="145"/>
      <c r="D280" s="145"/>
      <c r="E280" s="152"/>
      <c r="F280" s="292" t="s">
        <v>10</v>
      </c>
      <c r="G280" s="139">
        <f>H280+I280+J280+K280+L280+M280</f>
        <v>147814.57</v>
      </c>
      <c r="H280" s="222">
        <v>0</v>
      </c>
      <c r="I280" s="259">
        <v>147814.57</v>
      </c>
      <c r="J280" s="260">
        <v>0</v>
      </c>
      <c r="K280" s="261">
        <v>0</v>
      </c>
      <c r="L280" s="261">
        <v>0</v>
      </c>
      <c r="M280" s="142">
        <v>0</v>
      </c>
      <c r="N280" s="123"/>
      <c r="O280" s="130"/>
      <c r="P280" s="137"/>
      <c r="Q280" s="137"/>
      <c r="R280" s="137"/>
      <c r="S280" s="137"/>
      <c r="T280" s="137"/>
      <c r="U280" s="137"/>
      <c r="V280" s="137"/>
      <c r="W280" s="145"/>
    </row>
    <row r="281" spans="1:23" s="92" customFormat="1" ht="33" customHeight="1" x14ac:dyDescent="0.2">
      <c r="A281" s="144"/>
      <c r="B281" s="145"/>
      <c r="C281" s="145"/>
      <c r="D281" s="145"/>
      <c r="E281" s="152"/>
      <c r="F281" s="292" t="s">
        <v>17</v>
      </c>
      <c r="G281" s="139">
        <f>H281+I281+J281+K281+L281+M281</f>
        <v>2237499.9900000002</v>
      </c>
      <c r="H281" s="148">
        <v>0</v>
      </c>
      <c r="I281" s="149">
        <v>2237499.9900000002</v>
      </c>
      <c r="J281" s="151"/>
      <c r="K281" s="150"/>
      <c r="L281" s="150"/>
      <c r="M281" s="150"/>
      <c r="N281" s="123"/>
      <c r="O281" s="130"/>
      <c r="P281" s="137"/>
      <c r="Q281" s="137"/>
      <c r="R281" s="137"/>
      <c r="S281" s="137"/>
      <c r="T281" s="137"/>
      <c r="U281" s="137"/>
      <c r="V281" s="137"/>
      <c r="W281" s="145"/>
    </row>
    <row r="282" spans="1:23" s="92" customFormat="1" ht="35.25" customHeight="1" x14ac:dyDescent="0.2">
      <c r="A282" s="144"/>
      <c r="B282" s="132"/>
      <c r="C282" s="145"/>
      <c r="D282" s="145"/>
      <c r="E282" s="152"/>
      <c r="F282" s="292" t="s">
        <v>84</v>
      </c>
      <c r="G282" s="139"/>
      <c r="H282" s="153"/>
      <c r="I282" s="154"/>
      <c r="J282" s="155"/>
      <c r="K282" s="156"/>
      <c r="L282" s="156"/>
      <c r="M282" s="156"/>
      <c r="N282" s="124"/>
      <c r="O282" s="131"/>
      <c r="P282" s="137"/>
      <c r="Q282" s="137"/>
      <c r="R282" s="137"/>
      <c r="S282" s="137"/>
      <c r="T282" s="137"/>
      <c r="U282" s="137"/>
      <c r="V282" s="137"/>
      <c r="W282" s="145"/>
    </row>
    <row r="283" spans="1:23" s="92" customFormat="1" ht="27" customHeight="1" x14ac:dyDescent="0.2">
      <c r="A283" s="157" t="s">
        <v>178</v>
      </c>
      <c r="B283" s="158" t="s">
        <v>25</v>
      </c>
      <c r="C283" s="158"/>
      <c r="D283" s="158"/>
      <c r="E283" s="159"/>
      <c r="F283" s="292" t="s">
        <v>8</v>
      </c>
      <c r="G283" s="139">
        <f>G284</f>
        <v>3006375.13</v>
      </c>
      <c r="H283" s="222">
        <f t="shared" ref="H283:M283" si="76">H284</f>
        <v>0</v>
      </c>
      <c r="I283" s="259">
        <f t="shared" si="76"/>
        <v>0</v>
      </c>
      <c r="J283" s="260">
        <f t="shared" si="76"/>
        <v>3006375.13</v>
      </c>
      <c r="K283" s="261">
        <f t="shared" si="76"/>
        <v>0</v>
      </c>
      <c r="L283" s="261">
        <f t="shared" si="76"/>
        <v>0</v>
      </c>
      <c r="M283" s="142">
        <f t="shared" si="76"/>
        <v>0</v>
      </c>
      <c r="N283" s="122" t="s">
        <v>135</v>
      </c>
      <c r="O283" s="129" t="s">
        <v>136</v>
      </c>
      <c r="P283" s="137">
        <f>Q283+R283+S283+T283+U283+V283</f>
        <v>235</v>
      </c>
      <c r="Q283" s="137">
        <v>0</v>
      </c>
      <c r="R283" s="137">
        <v>235</v>
      </c>
      <c r="S283" s="137">
        <v>0</v>
      </c>
      <c r="T283" s="137">
        <v>0</v>
      </c>
      <c r="U283" s="137">
        <v>0</v>
      </c>
      <c r="V283" s="137">
        <v>0</v>
      </c>
      <c r="W283" s="145"/>
    </row>
    <row r="284" spans="1:23" s="92" customFormat="1" ht="74.25" customHeight="1" x14ac:dyDescent="0.2">
      <c r="A284" s="144"/>
      <c r="B284" s="100" t="s">
        <v>186</v>
      </c>
      <c r="C284" s="145">
        <v>2024</v>
      </c>
      <c r="D284" s="145">
        <v>2024</v>
      </c>
      <c r="E284" s="133" t="s">
        <v>40</v>
      </c>
      <c r="F284" s="292" t="s">
        <v>9</v>
      </c>
      <c r="G284" s="139">
        <f>G285+G286</f>
        <v>3006375.13</v>
      </c>
      <c r="H284" s="222">
        <f t="shared" ref="H284:M284" si="77">H285+H286</f>
        <v>0</v>
      </c>
      <c r="I284" s="259">
        <f t="shared" si="77"/>
        <v>0</v>
      </c>
      <c r="J284" s="260">
        <f>J285+J286</f>
        <v>3006375.13</v>
      </c>
      <c r="K284" s="261">
        <f t="shared" si="77"/>
        <v>0</v>
      </c>
      <c r="L284" s="261">
        <f t="shared" si="77"/>
        <v>0</v>
      </c>
      <c r="M284" s="142">
        <f t="shared" si="77"/>
        <v>0</v>
      </c>
      <c r="N284" s="123"/>
      <c r="O284" s="130"/>
      <c r="P284" s="137">
        <v>1899</v>
      </c>
      <c r="Q284" s="293"/>
      <c r="R284" s="293"/>
      <c r="S284" s="137">
        <v>1899</v>
      </c>
      <c r="T284" s="137"/>
      <c r="U284" s="137"/>
      <c r="V284" s="137"/>
      <c r="W284" s="145"/>
    </row>
    <row r="285" spans="1:23" s="92" customFormat="1" ht="31.5" customHeight="1" x14ac:dyDescent="0.2">
      <c r="A285" s="144"/>
      <c r="B285" s="145"/>
      <c r="C285" s="145"/>
      <c r="D285" s="145"/>
      <c r="E285" s="152"/>
      <c r="F285" s="292" t="s">
        <v>10</v>
      </c>
      <c r="G285" s="139">
        <f>H285+I285+K285+L285+M285+J285</f>
        <v>506375.13</v>
      </c>
      <c r="H285" s="222">
        <v>0</v>
      </c>
      <c r="I285" s="259">
        <v>0</v>
      </c>
      <c r="J285" s="260">
        <v>506375.13</v>
      </c>
      <c r="K285" s="261">
        <v>0</v>
      </c>
      <c r="L285" s="261">
        <v>0</v>
      </c>
      <c r="M285" s="142">
        <v>0</v>
      </c>
      <c r="N285" s="123"/>
      <c r="O285" s="130"/>
      <c r="P285" s="137"/>
      <c r="Q285" s="137"/>
      <c r="R285" s="137"/>
      <c r="S285" s="137"/>
      <c r="T285" s="137"/>
      <c r="U285" s="137"/>
      <c r="V285" s="137"/>
      <c r="W285" s="145"/>
    </row>
    <row r="286" spans="1:23" s="92" customFormat="1" ht="33" customHeight="1" x14ac:dyDescent="0.2">
      <c r="A286" s="144"/>
      <c r="B286" s="145"/>
      <c r="C286" s="145"/>
      <c r="D286" s="145"/>
      <c r="E286" s="152"/>
      <c r="F286" s="292" t="s">
        <v>17</v>
      </c>
      <c r="G286" s="139">
        <f>H286+I286+K286+L286+M286+J286</f>
        <v>2500000</v>
      </c>
      <c r="H286" s="148">
        <v>0</v>
      </c>
      <c r="I286" s="149">
        <v>0</v>
      </c>
      <c r="J286" s="151">
        <v>2500000</v>
      </c>
      <c r="K286" s="150"/>
      <c r="L286" s="150"/>
      <c r="M286" s="150"/>
      <c r="N286" s="123"/>
      <c r="O286" s="130"/>
      <c r="P286" s="137"/>
      <c r="Q286" s="137"/>
      <c r="R286" s="137"/>
      <c r="S286" s="137"/>
      <c r="T286" s="137"/>
      <c r="U286" s="137"/>
      <c r="V286" s="137"/>
      <c r="W286" s="145"/>
    </row>
    <row r="287" spans="1:23" s="92" customFormat="1" ht="37.5" customHeight="1" x14ac:dyDescent="0.2">
      <c r="A287" s="144"/>
      <c r="B287" s="132"/>
      <c r="C287" s="145"/>
      <c r="D287" s="145"/>
      <c r="E287" s="152"/>
      <c r="F287" s="292" t="s">
        <v>84</v>
      </c>
      <c r="G287" s="139"/>
      <c r="H287" s="153"/>
      <c r="I287" s="154"/>
      <c r="J287" s="155"/>
      <c r="K287" s="156"/>
      <c r="L287" s="156"/>
      <c r="M287" s="156"/>
      <c r="N287" s="124"/>
      <c r="O287" s="131"/>
      <c r="P287" s="137"/>
      <c r="Q287" s="137"/>
      <c r="R287" s="137"/>
      <c r="S287" s="137"/>
      <c r="T287" s="137"/>
      <c r="U287" s="137"/>
      <c r="V287" s="137"/>
      <c r="W287" s="145"/>
    </row>
    <row r="288" spans="1:23" s="92" customFormat="1" ht="18.75" customHeight="1" x14ac:dyDescent="0.2">
      <c r="A288" s="157" t="s">
        <v>179</v>
      </c>
      <c r="B288" s="158" t="s">
        <v>25</v>
      </c>
      <c r="C288" s="158"/>
      <c r="D288" s="158"/>
      <c r="E288" s="159"/>
      <c r="F288" s="292" t="s">
        <v>8</v>
      </c>
      <c r="G288" s="139">
        <f>G289</f>
        <v>0</v>
      </c>
      <c r="H288" s="222">
        <f t="shared" ref="H288:M288" si="78">H289</f>
        <v>0</v>
      </c>
      <c r="I288" s="259">
        <f t="shared" si="78"/>
        <v>0</v>
      </c>
      <c r="J288" s="260">
        <f t="shared" si="78"/>
        <v>0</v>
      </c>
      <c r="K288" s="261">
        <f t="shared" si="78"/>
        <v>0</v>
      </c>
      <c r="L288" s="261">
        <f t="shared" si="78"/>
        <v>0</v>
      </c>
      <c r="M288" s="142">
        <f t="shared" si="78"/>
        <v>0</v>
      </c>
      <c r="N288" s="135" t="s">
        <v>181</v>
      </c>
      <c r="O288" s="129" t="s">
        <v>54</v>
      </c>
      <c r="P288" s="137">
        <v>100</v>
      </c>
      <c r="Q288" s="137">
        <v>0</v>
      </c>
      <c r="R288" s="137">
        <v>0</v>
      </c>
      <c r="S288" s="137">
        <v>100</v>
      </c>
      <c r="T288" s="137">
        <v>0</v>
      </c>
      <c r="U288" s="137">
        <v>0</v>
      </c>
      <c r="V288" s="137">
        <v>0</v>
      </c>
      <c r="W288" s="145"/>
    </row>
    <row r="289" spans="1:23" s="92" customFormat="1" ht="59.25" customHeight="1" x14ac:dyDescent="0.2">
      <c r="A289" s="144"/>
      <c r="B289" s="100" t="s">
        <v>180</v>
      </c>
      <c r="C289" s="145">
        <v>2024</v>
      </c>
      <c r="D289" s="145">
        <v>2024</v>
      </c>
      <c r="E289" s="133" t="s">
        <v>40</v>
      </c>
      <c r="F289" s="292" t="s">
        <v>9</v>
      </c>
      <c r="G289" s="139">
        <f>G290+G291</f>
        <v>0</v>
      </c>
      <c r="H289" s="222">
        <f t="shared" ref="H289:M289" si="79">H290+H291</f>
        <v>0</v>
      </c>
      <c r="I289" s="259">
        <f t="shared" si="79"/>
        <v>0</v>
      </c>
      <c r="J289" s="260">
        <f t="shared" si="79"/>
        <v>0</v>
      </c>
      <c r="K289" s="261">
        <f t="shared" si="79"/>
        <v>0</v>
      </c>
      <c r="L289" s="261">
        <f t="shared" si="79"/>
        <v>0</v>
      </c>
      <c r="M289" s="142">
        <f t="shared" si="79"/>
        <v>0</v>
      </c>
      <c r="N289" s="123"/>
      <c r="O289" s="130"/>
      <c r="P289" s="293"/>
      <c r="Q289" s="293"/>
      <c r="R289" s="293"/>
      <c r="S289" s="137"/>
      <c r="T289" s="137"/>
      <c r="U289" s="137"/>
      <c r="V289" s="137"/>
      <c r="W289" s="145"/>
    </row>
    <row r="290" spans="1:23" s="92" customFormat="1" ht="30.75" customHeight="1" x14ac:dyDescent="0.2">
      <c r="A290" s="144"/>
      <c r="B290" s="145"/>
      <c r="C290" s="145"/>
      <c r="D290" s="145"/>
      <c r="E290" s="152"/>
      <c r="F290" s="292" t="s">
        <v>10</v>
      </c>
      <c r="G290" s="139">
        <f>H290+I290+J290+K290+L290+M290</f>
        <v>0</v>
      </c>
      <c r="H290" s="222">
        <v>0</v>
      </c>
      <c r="I290" s="259">
        <v>0</v>
      </c>
      <c r="J290" s="222">
        <f>10000-10000</f>
        <v>0</v>
      </c>
      <c r="K290" s="261">
        <v>0</v>
      </c>
      <c r="L290" s="261">
        <v>0</v>
      </c>
      <c r="M290" s="142">
        <v>0</v>
      </c>
      <c r="N290" s="123"/>
      <c r="O290" s="130"/>
      <c r="P290" s="137"/>
      <c r="Q290" s="137"/>
      <c r="R290" s="137"/>
      <c r="S290" s="137"/>
      <c r="T290" s="137"/>
      <c r="U290" s="137"/>
      <c r="V290" s="137"/>
      <c r="W290" s="145"/>
    </row>
    <row r="291" spans="1:23" s="92" customFormat="1" ht="24" customHeight="1" x14ac:dyDescent="0.2">
      <c r="A291" s="144"/>
      <c r="B291" s="145"/>
      <c r="C291" s="145"/>
      <c r="D291" s="145"/>
      <c r="E291" s="152"/>
      <c r="F291" s="292" t="s">
        <v>17</v>
      </c>
      <c r="G291" s="139">
        <f>H291+I291+J291+K291+L291+M291</f>
        <v>0</v>
      </c>
      <c r="H291" s="148">
        <v>0</v>
      </c>
      <c r="I291" s="149">
        <v>0</v>
      </c>
      <c r="J291" s="151"/>
      <c r="K291" s="150"/>
      <c r="L291" s="150"/>
      <c r="M291" s="150"/>
      <c r="N291" s="123"/>
      <c r="O291" s="130"/>
      <c r="P291" s="137"/>
      <c r="Q291" s="137"/>
      <c r="R291" s="137"/>
      <c r="S291" s="137"/>
      <c r="T291" s="137"/>
      <c r="U291" s="137"/>
      <c r="V291" s="137"/>
      <c r="W291" s="145"/>
    </row>
    <row r="292" spans="1:23" s="92" customFormat="1" ht="45" customHeight="1" x14ac:dyDescent="0.2">
      <c r="A292" s="144"/>
      <c r="B292" s="132"/>
      <c r="C292" s="145"/>
      <c r="D292" s="145"/>
      <c r="E292" s="152"/>
      <c r="F292" s="292" t="s">
        <v>84</v>
      </c>
      <c r="G292" s="139"/>
      <c r="H292" s="153"/>
      <c r="I292" s="154"/>
      <c r="J292" s="155"/>
      <c r="K292" s="156"/>
      <c r="L292" s="156"/>
      <c r="M292" s="156"/>
      <c r="N292" s="124"/>
      <c r="O292" s="131"/>
      <c r="P292" s="137"/>
      <c r="Q292" s="137"/>
      <c r="R292" s="137"/>
      <c r="S292" s="137"/>
      <c r="T292" s="137"/>
      <c r="U292" s="137"/>
      <c r="V292" s="137"/>
      <c r="W292" s="145"/>
    </row>
    <row r="293" spans="1:23" s="92" customFormat="1" ht="28.5" customHeight="1" x14ac:dyDescent="0.2">
      <c r="A293" s="157" t="s">
        <v>179</v>
      </c>
      <c r="B293" s="158" t="s">
        <v>25</v>
      </c>
      <c r="C293" s="158"/>
      <c r="D293" s="158"/>
      <c r="E293" s="159"/>
      <c r="F293" s="292" t="s">
        <v>8</v>
      </c>
      <c r="G293" s="139">
        <f>G294</f>
        <v>0</v>
      </c>
      <c r="H293" s="222">
        <f t="shared" ref="H293:M293" si="80">H294</f>
        <v>0</v>
      </c>
      <c r="I293" s="259">
        <f t="shared" si="80"/>
        <v>0</v>
      </c>
      <c r="J293" s="260">
        <f t="shared" si="80"/>
        <v>0</v>
      </c>
      <c r="K293" s="261">
        <f t="shared" si="80"/>
        <v>0</v>
      </c>
      <c r="L293" s="261">
        <f t="shared" si="80"/>
        <v>0</v>
      </c>
      <c r="M293" s="142">
        <f t="shared" si="80"/>
        <v>0</v>
      </c>
      <c r="N293" s="122" t="s">
        <v>181</v>
      </c>
      <c r="O293" s="129" t="s">
        <v>54</v>
      </c>
      <c r="P293" s="137">
        <v>100</v>
      </c>
      <c r="Q293" s="137">
        <v>0</v>
      </c>
      <c r="R293" s="137">
        <v>0</v>
      </c>
      <c r="S293" s="137">
        <v>100</v>
      </c>
      <c r="T293" s="137">
        <v>0</v>
      </c>
      <c r="U293" s="137">
        <v>0</v>
      </c>
      <c r="V293" s="137">
        <v>0</v>
      </c>
      <c r="W293" s="145"/>
    </row>
    <row r="294" spans="1:23" s="92" customFormat="1" ht="57.75" customHeight="1" x14ac:dyDescent="0.2">
      <c r="A294" s="144"/>
      <c r="B294" s="100" t="s">
        <v>180</v>
      </c>
      <c r="C294" s="145">
        <v>2024</v>
      </c>
      <c r="D294" s="145">
        <v>2024</v>
      </c>
      <c r="E294" s="133" t="s">
        <v>40</v>
      </c>
      <c r="F294" s="292" t="s">
        <v>9</v>
      </c>
      <c r="G294" s="139">
        <f>G295+G296</f>
        <v>0</v>
      </c>
      <c r="H294" s="222">
        <f t="shared" ref="H294:M294" si="81">H295+H296</f>
        <v>0</v>
      </c>
      <c r="I294" s="259">
        <f t="shared" si="81"/>
        <v>0</v>
      </c>
      <c r="J294" s="260">
        <f t="shared" si="81"/>
        <v>0</v>
      </c>
      <c r="K294" s="261">
        <f t="shared" si="81"/>
        <v>0</v>
      </c>
      <c r="L294" s="261">
        <f t="shared" si="81"/>
        <v>0</v>
      </c>
      <c r="M294" s="142">
        <f t="shared" si="81"/>
        <v>0</v>
      </c>
      <c r="N294" s="123"/>
      <c r="O294" s="130"/>
      <c r="P294" s="293"/>
      <c r="Q294" s="293"/>
      <c r="R294" s="293"/>
      <c r="S294" s="137"/>
      <c r="T294" s="137"/>
      <c r="U294" s="137"/>
      <c r="V294" s="137"/>
      <c r="W294" s="145"/>
    </row>
    <row r="295" spans="1:23" s="92" customFormat="1" ht="35.25" customHeight="1" x14ac:dyDescent="0.2">
      <c r="A295" s="144"/>
      <c r="B295" s="145"/>
      <c r="C295" s="145"/>
      <c r="D295" s="145"/>
      <c r="E295" s="152"/>
      <c r="F295" s="292" t="s">
        <v>10</v>
      </c>
      <c r="G295" s="139">
        <f>H295+I295+J295+K295+L295+M295</f>
        <v>0</v>
      </c>
      <c r="H295" s="222">
        <v>0</v>
      </c>
      <c r="I295" s="259">
        <v>0</v>
      </c>
      <c r="J295" s="222">
        <v>0</v>
      </c>
      <c r="K295" s="261">
        <v>0</v>
      </c>
      <c r="L295" s="261">
        <v>0</v>
      </c>
      <c r="M295" s="142">
        <v>0</v>
      </c>
      <c r="N295" s="123"/>
      <c r="O295" s="130"/>
      <c r="P295" s="137"/>
      <c r="Q295" s="137"/>
      <c r="R295" s="137"/>
      <c r="S295" s="137"/>
      <c r="T295" s="137"/>
      <c r="U295" s="137"/>
      <c r="V295" s="137"/>
      <c r="W295" s="145"/>
    </row>
    <row r="296" spans="1:23" s="92" customFormat="1" ht="28.5" customHeight="1" x14ac:dyDescent="0.2">
      <c r="A296" s="144"/>
      <c r="B296" s="145"/>
      <c r="C296" s="145"/>
      <c r="D296" s="145"/>
      <c r="E296" s="152"/>
      <c r="F296" s="292" t="s">
        <v>17</v>
      </c>
      <c r="G296" s="139">
        <f>H296+I296+J296+K296+L296+M296</f>
        <v>0</v>
      </c>
      <c r="H296" s="148">
        <v>0</v>
      </c>
      <c r="I296" s="149">
        <v>0</v>
      </c>
      <c r="J296" s="151"/>
      <c r="K296" s="150"/>
      <c r="L296" s="150"/>
      <c r="M296" s="150"/>
      <c r="N296" s="123"/>
      <c r="O296" s="130"/>
      <c r="P296" s="137"/>
      <c r="Q296" s="137"/>
      <c r="R296" s="137"/>
      <c r="S296" s="137"/>
      <c r="T296" s="137"/>
      <c r="U296" s="137"/>
      <c r="V296" s="137"/>
      <c r="W296" s="145"/>
    </row>
    <row r="297" spans="1:23" s="92" customFormat="1" ht="28.5" customHeight="1" x14ac:dyDescent="0.2">
      <c r="A297" s="157" t="s">
        <v>182</v>
      </c>
      <c r="B297" s="158" t="s">
        <v>12</v>
      </c>
      <c r="C297" s="158"/>
      <c r="D297" s="158"/>
      <c r="E297" s="159"/>
      <c r="F297" s="238" t="s">
        <v>8</v>
      </c>
      <c r="G297" s="139"/>
      <c r="H297" s="222"/>
      <c r="I297" s="259"/>
      <c r="J297" s="260">
        <f>J303</f>
        <v>1368371.05</v>
      </c>
      <c r="K297" s="261"/>
      <c r="L297" s="261"/>
      <c r="M297" s="142">
        <f t="shared" ref="M297" si="82">M298</f>
        <v>0</v>
      </c>
      <c r="N297" s="124"/>
      <c r="O297" s="131"/>
      <c r="P297" s="137">
        <v>100</v>
      </c>
      <c r="Q297" s="137" t="s">
        <v>52</v>
      </c>
      <c r="R297" s="137" t="s">
        <v>52</v>
      </c>
      <c r="S297" s="137">
        <v>100</v>
      </c>
      <c r="T297" s="137" t="s">
        <v>52</v>
      </c>
      <c r="U297" s="137" t="s">
        <v>52</v>
      </c>
      <c r="V297" s="137" t="s">
        <v>52</v>
      </c>
      <c r="W297" s="145"/>
    </row>
    <row r="298" spans="1:23" s="92" customFormat="1" ht="28.5" customHeight="1" x14ac:dyDescent="0.2">
      <c r="A298" s="144"/>
      <c r="B298" s="187" t="s">
        <v>183</v>
      </c>
      <c r="C298" s="145"/>
      <c r="D298" s="145"/>
      <c r="E298" s="133" t="s">
        <v>40</v>
      </c>
      <c r="F298" s="292" t="s">
        <v>9</v>
      </c>
      <c r="G298" s="139"/>
      <c r="H298" s="222"/>
      <c r="I298" s="259"/>
      <c r="J298" s="260">
        <f>J304</f>
        <v>1368371.05</v>
      </c>
      <c r="K298" s="261"/>
      <c r="L298" s="261"/>
      <c r="M298" s="142">
        <f t="shared" ref="M298" si="83">M299+M300</f>
        <v>0</v>
      </c>
      <c r="N298" s="159"/>
      <c r="O298" s="137"/>
      <c r="P298" s="137"/>
      <c r="Q298" s="137"/>
      <c r="R298" s="137"/>
      <c r="S298" s="137"/>
      <c r="T298" s="137"/>
      <c r="U298" s="137"/>
      <c r="V298" s="137"/>
      <c r="W298" s="145"/>
    </row>
    <row r="299" spans="1:23" s="92" customFormat="1" ht="36.75" customHeight="1" x14ac:dyDescent="0.2">
      <c r="A299" s="144"/>
      <c r="B299" s="145"/>
      <c r="C299" s="145"/>
      <c r="D299" s="145"/>
      <c r="E299" s="152"/>
      <c r="F299" s="292" t="s">
        <v>10</v>
      </c>
      <c r="G299" s="139"/>
      <c r="H299" s="222"/>
      <c r="I299" s="259"/>
      <c r="J299" s="260">
        <f>J305</f>
        <v>0</v>
      </c>
      <c r="K299" s="261"/>
      <c r="L299" s="261"/>
      <c r="M299" s="261">
        <f>M326+M327</f>
        <v>0</v>
      </c>
      <c r="N299" s="159"/>
      <c r="O299" s="137"/>
      <c r="P299" s="137"/>
      <c r="Q299" s="137"/>
      <c r="R299" s="137"/>
      <c r="S299" s="137"/>
      <c r="T299" s="137"/>
      <c r="U299" s="137"/>
      <c r="V299" s="137"/>
      <c r="W299" s="145"/>
    </row>
    <row r="300" spans="1:23" s="92" customFormat="1" ht="28.5" customHeight="1" x14ac:dyDescent="0.2">
      <c r="A300" s="145"/>
      <c r="B300" s="145"/>
      <c r="C300" s="145"/>
      <c r="D300" s="145"/>
      <c r="E300" s="152"/>
      <c r="F300" s="292" t="s">
        <v>17</v>
      </c>
      <c r="G300" s="139"/>
      <c r="H300" s="148"/>
      <c r="I300" s="149"/>
      <c r="J300" s="232"/>
      <c r="K300" s="231"/>
      <c r="L300" s="231"/>
      <c r="M300" s="150"/>
      <c r="N300" s="159"/>
      <c r="O300" s="137"/>
      <c r="P300" s="137"/>
      <c r="Q300" s="137"/>
      <c r="R300" s="137"/>
      <c r="S300" s="137"/>
      <c r="T300" s="137"/>
      <c r="U300" s="137"/>
      <c r="V300" s="137"/>
      <c r="W300" s="145"/>
    </row>
    <row r="301" spans="1:23" s="92" customFormat="1" ht="35.25" customHeight="1" x14ac:dyDescent="0.2">
      <c r="A301" s="144"/>
      <c r="B301" s="132"/>
      <c r="C301" s="145"/>
      <c r="D301" s="145"/>
      <c r="E301" s="152"/>
      <c r="F301" s="292" t="s">
        <v>84</v>
      </c>
      <c r="G301" s="139"/>
      <c r="H301" s="262"/>
      <c r="I301" s="263"/>
      <c r="J301" s="264"/>
      <c r="K301" s="265"/>
      <c r="L301" s="265"/>
      <c r="M301" s="156"/>
      <c r="N301" s="159"/>
      <c r="O301" s="137"/>
      <c r="P301" s="137"/>
      <c r="Q301" s="137"/>
      <c r="R301" s="137"/>
      <c r="S301" s="137"/>
      <c r="T301" s="137"/>
      <c r="U301" s="137"/>
      <c r="V301" s="137"/>
      <c r="W301" s="145"/>
    </row>
    <row r="302" spans="1:23" s="92" customFormat="1" ht="28.5" customHeight="1" x14ac:dyDescent="0.2">
      <c r="A302" s="145"/>
      <c r="B302" s="132"/>
      <c r="C302" s="145"/>
      <c r="D302" s="145"/>
      <c r="E302" s="152"/>
      <c r="F302" s="292"/>
      <c r="G302" s="139"/>
      <c r="H302" s="153"/>
      <c r="I302" s="154"/>
      <c r="J302" s="155"/>
      <c r="K302" s="156"/>
      <c r="L302" s="156"/>
      <c r="M302" s="156"/>
      <c r="N302" s="126"/>
      <c r="O302" s="170"/>
      <c r="P302" s="137"/>
      <c r="Q302" s="137"/>
      <c r="R302" s="137"/>
      <c r="S302" s="137"/>
      <c r="T302" s="137"/>
      <c r="U302" s="137"/>
      <c r="V302" s="137"/>
      <c r="W302" s="145"/>
    </row>
    <row r="303" spans="1:23" s="92" customFormat="1" ht="28.5" customHeight="1" x14ac:dyDescent="0.2">
      <c r="A303" s="157" t="s">
        <v>184</v>
      </c>
      <c r="B303" s="158" t="s">
        <v>25</v>
      </c>
      <c r="C303" s="158"/>
      <c r="D303" s="158"/>
      <c r="E303" s="159"/>
      <c r="F303" s="292" t="s">
        <v>8</v>
      </c>
      <c r="G303" s="139">
        <f>G304</f>
        <v>1368371.05</v>
      </c>
      <c r="H303" s="222">
        <f t="shared" ref="H303:M303" si="84">H304</f>
        <v>0</v>
      </c>
      <c r="I303" s="259">
        <f t="shared" si="84"/>
        <v>0</v>
      </c>
      <c r="J303" s="260">
        <f t="shared" si="84"/>
        <v>1368371.05</v>
      </c>
      <c r="K303" s="261">
        <f t="shared" si="84"/>
        <v>0</v>
      </c>
      <c r="L303" s="261">
        <f t="shared" si="84"/>
        <v>0</v>
      </c>
      <c r="M303" s="142">
        <f t="shared" si="84"/>
        <v>0</v>
      </c>
      <c r="N303" s="126"/>
      <c r="O303" s="170"/>
      <c r="P303" s="137">
        <v>100</v>
      </c>
      <c r="Q303" s="137">
        <v>0</v>
      </c>
      <c r="R303" s="137">
        <v>0</v>
      </c>
      <c r="S303" s="137">
        <v>100</v>
      </c>
      <c r="T303" s="137">
        <v>0</v>
      </c>
      <c r="U303" s="137">
        <v>0</v>
      </c>
      <c r="V303" s="137">
        <v>0</v>
      </c>
      <c r="W303" s="145"/>
    </row>
    <row r="304" spans="1:23" s="92" customFormat="1" ht="51" customHeight="1" x14ac:dyDescent="0.2">
      <c r="A304" s="144"/>
      <c r="B304" s="100" t="s">
        <v>185</v>
      </c>
      <c r="C304" s="145">
        <v>2024</v>
      </c>
      <c r="D304" s="145">
        <v>2024</v>
      </c>
      <c r="E304" s="133" t="s">
        <v>40</v>
      </c>
      <c r="F304" s="292" t="s">
        <v>9</v>
      </c>
      <c r="G304" s="139">
        <f>G305+G306</f>
        <v>1368371.05</v>
      </c>
      <c r="H304" s="222">
        <f t="shared" ref="H304:M304" si="85">H305+H306</f>
        <v>0</v>
      </c>
      <c r="I304" s="259">
        <f t="shared" si="85"/>
        <v>0</v>
      </c>
      <c r="J304" s="260">
        <f t="shared" si="85"/>
        <v>1368371.05</v>
      </c>
      <c r="K304" s="261">
        <f t="shared" si="85"/>
        <v>0</v>
      </c>
      <c r="L304" s="261">
        <f t="shared" si="85"/>
        <v>0</v>
      </c>
      <c r="M304" s="142">
        <f t="shared" si="85"/>
        <v>0</v>
      </c>
      <c r="N304" s="126"/>
      <c r="O304" s="170"/>
      <c r="P304" s="293"/>
      <c r="Q304" s="293"/>
      <c r="R304" s="293"/>
      <c r="S304" s="137"/>
      <c r="T304" s="137"/>
      <c r="U304" s="137"/>
      <c r="V304" s="137"/>
      <c r="W304" s="145"/>
    </row>
    <row r="305" spans="1:23" s="92" customFormat="1" ht="36.75" customHeight="1" x14ac:dyDescent="0.2">
      <c r="A305" s="144"/>
      <c r="B305" s="145"/>
      <c r="C305" s="145"/>
      <c r="D305" s="145"/>
      <c r="E305" s="152"/>
      <c r="F305" s="292" t="s">
        <v>10</v>
      </c>
      <c r="G305" s="139">
        <f>H305+I305+J305+K305+L305+M305</f>
        <v>0</v>
      </c>
      <c r="H305" s="222">
        <v>0</v>
      </c>
      <c r="I305" s="259">
        <v>0</v>
      </c>
      <c r="J305" s="222"/>
      <c r="K305" s="261">
        <v>0</v>
      </c>
      <c r="L305" s="261">
        <v>0</v>
      </c>
      <c r="M305" s="142">
        <v>0</v>
      </c>
      <c r="N305" s="126"/>
      <c r="O305" s="170"/>
      <c r="P305" s="137"/>
      <c r="Q305" s="137"/>
      <c r="R305" s="137"/>
      <c r="S305" s="137"/>
      <c r="T305" s="137"/>
      <c r="U305" s="137"/>
      <c r="V305" s="137"/>
      <c r="W305" s="145"/>
    </row>
    <row r="306" spans="1:23" s="92" customFormat="1" ht="28.5" customHeight="1" x14ac:dyDescent="0.2">
      <c r="A306" s="144"/>
      <c r="B306" s="145"/>
      <c r="C306" s="145"/>
      <c r="D306" s="145"/>
      <c r="E306" s="152"/>
      <c r="F306" s="292" t="s">
        <v>17</v>
      </c>
      <c r="G306" s="139">
        <f>H306+I306+J306+K306+L306+M306</f>
        <v>1368371.05</v>
      </c>
      <c r="H306" s="148">
        <v>0</v>
      </c>
      <c r="I306" s="149">
        <v>0</v>
      </c>
      <c r="J306" s="151">
        <v>1368371.05</v>
      </c>
      <c r="K306" s="150"/>
      <c r="L306" s="150"/>
      <c r="M306" s="150"/>
      <c r="N306" s="126"/>
      <c r="O306" s="170"/>
      <c r="P306" s="137"/>
      <c r="Q306" s="137"/>
      <c r="R306" s="137"/>
      <c r="S306" s="137"/>
      <c r="T306" s="137"/>
      <c r="U306" s="137"/>
      <c r="V306" s="137"/>
      <c r="W306" s="145"/>
    </row>
    <row r="307" spans="1:23" s="92" customFormat="1" ht="15.75" customHeight="1" x14ac:dyDescent="0.2">
      <c r="A307" s="266" t="s">
        <v>137</v>
      </c>
      <c r="B307" s="208"/>
      <c r="C307" s="208"/>
      <c r="D307" s="208"/>
      <c r="E307" s="209"/>
      <c r="F307" s="238" t="s">
        <v>8</v>
      </c>
      <c r="G307" s="147">
        <f t="shared" ref="G307:M307" si="86">G308</f>
        <v>5359319.33</v>
      </c>
      <c r="H307" s="147">
        <f>H308</f>
        <v>1876435.96</v>
      </c>
      <c r="I307" s="239">
        <f t="shared" si="86"/>
        <v>2385314.56</v>
      </c>
      <c r="J307" s="240">
        <f t="shared" si="86"/>
        <v>3006375.13</v>
      </c>
      <c r="K307" s="241">
        <f t="shared" si="86"/>
        <v>295596.84000000003</v>
      </c>
      <c r="L307" s="241">
        <f t="shared" si="86"/>
        <v>295596.84000000003</v>
      </c>
      <c r="M307" s="241">
        <f t="shared" si="86"/>
        <v>0</v>
      </c>
      <c r="N307" s="159" t="s">
        <v>52</v>
      </c>
      <c r="O307" s="137" t="s">
        <v>52</v>
      </c>
      <c r="P307" s="137" t="s">
        <v>52</v>
      </c>
      <c r="Q307" s="137" t="s">
        <v>52</v>
      </c>
      <c r="R307" s="137" t="s">
        <v>52</v>
      </c>
      <c r="S307" s="137" t="s">
        <v>52</v>
      </c>
      <c r="T307" s="137" t="s">
        <v>52</v>
      </c>
      <c r="U307" s="137" t="s">
        <v>52</v>
      </c>
      <c r="V307" s="137" t="s">
        <v>52</v>
      </c>
      <c r="W307" s="145"/>
    </row>
    <row r="308" spans="1:23" s="92" customFormat="1" ht="31.5" customHeight="1" x14ac:dyDescent="0.2">
      <c r="A308" s="144"/>
      <c r="B308" s="101"/>
      <c r="C308" s="271"/>
      <c r="D308" s="271"/>
      <c r="E308" s="101"/>
      <c r="F308" s="238" t="s">
        <v>9</v>
      </c>
      <c r="G308" s="147">
        <f t="shared" ref="G308:M308" si="87">G309+G310</f>
        <v>5359319.33</v>
      </c>
      <c r="H308" s="147">
        <f>H309+H310</f>
        <v>1876435.96</v>
      </c>
      <c r="I308" s="239">
        <f>I309+I310</f>
        <v>2385314.56</v>
      </c>
      <c r="J308" s="240">
        <f t="shared" si="87"/>
        <v>3006375.13</v>
      </c>
      <c r="K308" s="241">
        <f t="shared" si="87"/>
        <v>295596.84000000003</v>
      </c>
      <c r="L308" s="241">
        <f t="shared" si="87"/>
        <v>295596.84000000003</v>
      </c>
      <c r="M308" s="241">
        <f t="shared" si="87"/>
        <v>0</v>
      </c>
      <c r="N308" s="159"/>
      <c r="O308" s="137"/>
      <c r="P308" s="137"/>
      <c r="Q308" s="137"/>
      <c r="R308" s="137"/>
      <c r="S308" s="137"/>
      <c r="T308" s="137"/>
      <c r="U308" s="137"/>
      <c r="V308" s="137"/>
      <c r="W308" s="145"/>
    </row>
    <row r="309" spans="1:23" s="92" customFormat="1" ht="30" customHeight="1" x14ac:dyDescent="0.2">
      <c r="A309" s="144"/>
      <c r="B309" s="134"/>
      <c r="C309" s="271"/>
      <c r="D309" s="271"/>
      <c r="E309" s="272"/>
      <c r="F309" s="238" t="s">
        <v>10</v>
      </c>
      <c r="G309" s="147">
        <f>SUM(H309:M309)</f>
        <v>1416762.31</v>
      </c>
      <c r="H309" s="147">
        <f>H290+H275+H270</f>
        <v>171378.93</v>
      </c>
      <c r="I309" s="239">
        <f>I290+I275+I270+I280</f>
        <v>147814.57</v>
      </c>
      <c r="J309" s="240">
        <f>J290+J285+J270</f>
        <v>506375.13</v>
      </c>
      <c r="K309" s="241">
        <f t="shared" ref="K309:M310" si="88">K290+K275+K270</f>
        <v>295596.84000000003</v>
      </c>
      <c r="L309" s="241">
        <f t="shared" si="88"/>
        <v>295596.84000000003</v>
      </c>
      <c r="M309" s="241">
        <f t="shared" si="88"/>
        <v>0</v>
      </c>
      <c r="N309" s="159"/>
      <c r="O309" s="137"/>
      <c r="P309" s="137"/>
      <c r="Q309" s="137"/>
      <c r="R309" s="137"/>
      <c r="S309" s="137"/>
      <c r="T309" s="137"/>
      <c r="U309" s="137"/>
      <c r="V309" s="137"/>
      <c r="W309" s="145"/>
    </row>
    <row r="310" spans="1:23" s="92" customFormat="1" ht="27.75" customHeight="1" x14ac:dyDescent="0.2">
      <c r="A310" s="144"/>
      <c r="B310" s="271"/>
      <c r="C310" s="271"/>
      <c r="D310" s="271"/>
      <c r="E310" s="272"/>
      <c r="F310" s="238" t="s">
        <v>17</v>
      </c>
      <c r="G310" s="147">
        <f>H310+I310+M310</f>
        <v>3942557.0200000005</v>
      </c>
      <c r="H310" s="147">
        <f>H291+H276+H271</f>
        <v>1705057.03</v>
      </c>
      <c r="I310" s="239">
        <f>I291+I276+I271+I281</f>
        <v>2237499.9900000002</v>
      </c>
      <c r="J310" s="240">
        <f>J291+J286+J271</f>
        <v>2500000</v>
      </c>
      <c r="K310" s="241">
        <f t="shared" si="88"/>
        <v>0</v>
      </c>
      <c r="L310" s="241">
        <f t="shared" si="88"/>
        <v>0</v>
      </c>
      <c r="M310" s="241">
        <f t="shared" si="88"/>
        <v>0</v>
      </c>
      <c r="N310" s="159"/>
      <c r="O310" s="137"/>
      <c r="P310" s="137"/>
      <c r="Q310" s="137"/>
      <c r="R310" s="137"/>
      <c r="S310" s="137"/>
      <c r="T310" s="137"/>
      <c r="U310" s="137"/>
      <c r="V310" s="137"/>
      <c r="W310" s="145"/>
    </row>
    <row r="311" spans="1:23" s="92" customFormat="1" ht="30.75" customHeight="1" x14ac:dyDescent="0.2">
      <c r="A311" s="144"/>
      <c r="B311" s="134"/>
      <c r="C311" s="271"/>
      <c r="D311" s="271"/>
      <c r="E311" s="272"/>
      <c r="F311" s="238" t="s">
        <v>84</v>
      </c>
      <c r="G311" s="147"/>
      <c r="H311" s="153"/>
      <c r="I311" s="263"/>
      <c r="J311" s="155"/>
      <c r="K311" s="156"/>
      <c r="L311" s="156"/>
      <c r="M311" s="156"/>
      <c r="N311" s="159"/>
      <c r="O311" s="137"/>
      <c r="P311" s="137"/>
      <c r="Q311" s="137"/>
      <c r="R311" s="137"/>
      <c r="S311" s="137"/>
      <c r="T311" s="137"/>
      <c r="U311" s="137"/>
      <c r="V311" s="137"/>
      <c r="W311" s="145"/>
    </row>
    <row r="312" spans="1:23" s="92" customFormat="1" ht="12.75" customHeight="1" x14ac:dyDescent="0.2">
      <c r="A312" s="188"/>
      <c r="B312" s="189"/>
      <c r="C312" s="189"/>
      <c r="D312" s="189"/>
      <c r="E312" s="190"/>
      <c r="F312" s="200"/>
      <c r="G312" s="139"/>
      <c r="H312" s="153"/>
      <c r="I312" s="263"/>
      <c r="J312" s="155"/>
      <c r="K312" s="156"/>
      <c r="L312" s="156"/>
      <c r="M312" s="156"/>
      <c r="N312" s="159"/>
      <c r="O312" s="137"/>
      <c r="P312" s="137"/>
      <c r="Q312" s="137"/>
      <c r="R312" s="137"/>
      <c r="S312" s="137"/>
      <c r="T312" s="137"/>
      <c r="U312" s="137"/>
      <c r="V312" s="137"/>
      <c r="W312" s="145"/>
    </row>
    <row r="313" spans="1:23" s="92" customFormat="1" ht="12.75" customHeight="1" x14ac:dyDescent="0.2">
      <c r="A313" s="256" t="s">
        <v>85</v>
      </c>
      <c r="B313" s="257"/>
      <c r="C313" s="257"/>
      <c r="D313" s="257"/>
      <c r="E313" s="258"/>
      <c r="F313" s="238" t="s">
        <v>8</v>
      </c>
      <c r="G313" s="147">
        <f t="shared" ref="G313:M313" si="89">G314</f>
        <v>59191490.829999998</v>
      </c>
      <c r="H313" s="147">
        <f t="shared" si="89"/>
        <v>12394187.859999999</v>
      </c>
      <c r="I313" s="147">
        <f t="shared" si="89"/>
        <v>13012899.68</v>
      </c>
      <c r="J313" s="241">
        <f>J314</f>
        <v>15342371.990000002</v>
      </c>
      <c r="K313" s="241">
        <f t="shared" si="89"/>
        <v>7840267.1099999994</v>
      </c>
      <c r="L313" s="241">
        <f t="shared" si="89"/>
        <v>8022530.1099999994</v>
      </c>
      <c r="M313" s="241">
        <f t="shared" si="89"/>
        <v>5966230</v>
      </c>
      <c r="N313" s="159" t="s">
        <v>52</v>
      </c>
      <c r="O313" s="137" t="s">
        <v>52</v>
      </c>
      <c r="P313" s="137" t="s">
        <v>52</v>
      </c>
      <c r="Q313" s="137" t="s">
        <v>52</v>
      </c>
      <c r="R313" s="137" t="s">
        <v>52</v>
      </c>
      <c r="S313" s="137" t="s">
        <v>52</v>
      </c>
      <c r="T313" s="137" t="s">
        <v>52</v>
      </c>
      <c r="U313" s="137" t="s">
        <v>52</v>
      </c>
      <c r="V313" s="137" t="s">
        <v>52</v>
      </c>
      <c r="W313" s="145"/>
    </row>
    <row r="314" spans="1:23" s="92" customFormat="1" ht="31.5" x14ac:dyDescent="0.2">
      <c r="A314" s="227"/>
      <c r="B314" s="106"/>
      <c r="C314" s="243"/>
      <c r="D314" s="243"/>
      <c r="E314" s="221"/>
      <c r="F314" s="238" t="s">
        <v>9</v>
      </c>
      <c r="G314" s="147">
        <f t="shared" ref="G314:M314" si="90">G315+G316</f>
        <v>59191490.829999998</v>
      </c>
      <c r="H314" s="147">
        <f t="shared" si="90"/>
        <v>12394187.859999999</v>
      </c>
      <c r="I314" s="239">
        <f t="shared" si="90"/>
        <v>13012899.68</v>
      </c>
      <c r="J314" s="241">
        <f t="shared" si="90"/>
        <v>15342371.990000002</v>
      </c>
      <c r="K314" s="241">
        <f t="shared" si="90"/>
        <v>7840267.1099999994</v>
      </c>
      <c r="L314" s="241">
        <f t="shared" si="90"/>
        <v>8022530.1099999994</v>
      </c>
      <c r="M314" s="241">
        <f t="shared" si="90"/>
        <v>5966230</v>
      </c>
      <c r="N314" s="159"/>
      <c r="O314" s="137"/>
      <c r="P314" s="137"/>
      <c r="Q314" s="137"/>
      <c r="R314" s="137"/>
      <c r="S314" s="137"/>
      <c r="T314" s="137"/>
      <c r="U314" s="137"/>
      <c r="V314" s="137"/>
      <c r="W314" s="145"/>
    </row>
    <row r="315" spans="1:23" s="92" customFormat="1" ht="31.5" x14ac:dyDescent="0.2">
      <c r="A315" s="294"/>
      <c r="B315" s="145"/>
      <c r="C315" s="145"/>
      <c r="D315" s="145"/>
      <c r="E315" s="152"/>
      <c r="F315" s="238" t="s">
        <v>10</v>
      </c>
      <c r="G315" s="147">
        <f t="shared" ref="G315:I316" si="91">G254+G222+G309</f>
        <v>48716181.060000002</v>
      </c>
      <c r="H315" s="147">
        <f t="shared" si="91"/>
        <v>8220461.4199999999</v>
      </c>
      <c r="I315" s="239">
        <f t="shared" si="91"/>
        <v>8736135.0499999989</v>
      </c>
      <c r="J315" s="241">
        <f t="shared" ref="J315:M316" si="92">J254+J222</f>
        <v>9935472.2800000012</v>
      </c>
      <c r="K315" s="241">
        <f>K254+K222+K309</f>
        <v>7604658.5899999999</v>
      </c>
      <c r="L315" s="241">
        <f>L254+L222+320596.84</f>
        <v>7771848.5899999999</v>
      </c>
      <c r="M315" s="241">
        <f t="shared" si="92"/>
        <v>5966230</v>
      </c>
      <c r="N315" s="159"/>
      <c r="O315" s="137"/>
      <c r="P315" s="137"/>
      <c r="Q315" s="137"/>
      <c r="R315" s="137"/>
      <c r="S315" s="137"/>
      <c r="T315" s="137"/>
      <c r="U315" s="137"/>
      <c r="V315" s="137"/>
      <c r="W315" s="145"/>
    </row>
    <row r="316" spans="1:23" s="92" customFormat="1" ht="25.5" customHeight="1" x14ac:dyDescent="0.2">
      <c r="A316" s="294"/>
      <c r="B316" s="145"/>
      <c r="C316" s="145"/>
      <c r="D316" s="145"/>
      <c r="E316" s="152"/>
      <c r="F316" s="238" t="s">
        <v>17</v>
      </c>
      <c r="G316" s="147">
        <f t="shared" si="91"/>
        <v>10475309.77</v>
      </c>
      <c r="H316" s="267">
        <f t="shared" si="91"/>
        <v>4173726.4400000004</v>
      </c>
      <c r="I316" s="268">
        <f t="shared" si="91"/>
        <v>4276764.63</v>
      </c>
      <c r="J316" s="269">
        <f>J255+J223+J286+J306</f>
        <v>5406899.71</v>
      </c>
      <c r="K316" s="270">
        <f t="shared" si="92"/>
        <v>235608.52000000002</v>
      </c>
      <c r="L316" s="270">
        <f t="shared" si="92"/>
        <v>250681.52000000002</v>
      </c>
      <c r="M316" s="270">
        <f t="shared" si="92"/>
        <v>0</v>
      </c>
      <c r="N316" s="159"/>
      <c r="O316" s="137"/>
      <c r="P316" s="137"/>
      <c r="Q316" s="137"/>
      <c r="R316" s="137"/>
      <c r="S316" s="137"/>
      <c r="T316" s="137"/>
      <c r="U316" s="137"/>
      <c r="V316" s="137"/>
      <c r="W316" s="145"/>
    </row>
    <row r="317" spans="1:23" s="92" customFormat="1" ht="31.5" x14ac:dyDescent="0.2">
      <c r="A317" s="295"/>
      <c r="B317" s="296"/>
      <c r="C317" s="189"/>
      <c r="D317" s="189"/>
      <c r="E317" s="190"/>
      <c r="F317" s="238" t="s">
        <v>84</v>
      </c>
      <c r="G317" s="147"/>
      <c r="H317" s="147"/>
      <c r="I317" s="239"/>
      <c r="J317" s="240"/>
      <c r="K317" s="241"/>
      <c r="L317" s="241"/>
      <c r="M317" s="241"/>
      <c r="N317" s="159"/>
      <c r="O317" s="137"/>
      <c r="P317" s="137"/>
      <c r="Q317" s="137"/>
      <c r="R317" s="137"/>
      <c r="S317" s="137"/>
      <c r="T317" s="137"/>
      <c r="U317" s="137"/>
      <c r="V317" s="137"/>
      <c r="W317" s="145"/>
    </row>
    <row r="318" spans="1:23" s="6" customFormat="1" x14ac:dyDescent="0.2">
      <c r="I318" s="21"/>
      <c r="J318" s="16"/>
      <c r="K318" s="16"/>
      <c r="L318" s="16"/>
    </row>
    <row r="319" spans="1:23" s="6" customFormat="1" x14ac:dyDescent="0.2">
      <c r="I319" s="21"/>
      <c r="J319" s="16"/>
      <c r="K319" s="16"/>
      <c r="L319" s="16"/>
    </row>
    <row r="320" spans="1:23" s="6" customFormat="1" x14ac:dyDescent="0.2">
      <c r="I320" s="21"/>
      <c r="J320" s="16"/>
      <c r="K320" s="16"/>
      <c r="L320" s="16"/>
    </row>
    <row r="321" spans="9:12" s="6" customFormat="1" x14ac:dyDescent="0.2">
      <c r="I321" s="21"/>
      <c r="J321" s="16"/>
      <c r="K321" s="16"/>
      <c r="L321" s="16"/>
    </row>
    <row r="322" spans="9:12" s="6" customFormat="1" x14ac:dyDescent="0.2">
      <c r="I322" s="21"/>
      <c r="J322" s="16"/>
      <c r="K322" s="16"/>
      <c r="L322" s="16"/>
    </row>
    <row r="323" spans="9:12" s="6" customFormat="1" x14ac:dyDescent="0.2">
      <c r="I323" s="21"/>
      <c r="J323" s="16"/>
      <c r="K323" s="16"/>
      <c r="L323" s="16"/>
    </row>
    <row r="324" spans="9:12" s="6" customFormat="1" x14ac:dyDescent="0.2">
      <c r="I324" s="21"/>
      <c r="J324" s="16"/>
      <c r="K324" s="16"/>
      <c r="L324" s="16"/>
    </row>
    <row r="325" spans="9:12" s="6" customFormat="1" x14ac:dyDescent="0.2">
      <c r="I325" s="21"/>
      <c r="J325" s="16"/>
      <c r="K325" s="16"/>
      <c r="L325" s="16"/>
    </row>
    <row r="326" spans="9:12" s="6" customFormat="1" x14ac:dyDescent="0.2">
      <c r="I326" s="21"/>
      <c r="J326" s="16"/>
      <c r="K326" s="16"/>
      <c r="L326" s="16"/>
    </row>
    <row r="327" spans="9:12" s="6" customFormat="1" x14ac:dyDescent="0.2">
      <c r="I327" s="21"/>
      <c r="J327" s="16"/>
      <c r="K327" s="16"/>
      <c r="L327" s="16"/>
    </row>
    <row r="328" spans="9:12" s="6" customFormat="1" x14ac:dyDescent="0.2">
      <c r="I328" s="21"/>
      <c r="J328" s="16"/>
      <c r="K328" s="16"/>
      <c r="L328" s="16"/>
    </row>
    <row r="329" spans="9:12" s="6" customFormat="1" x14ac:dyDescent="0.2">
      <c r="I329" s="21"/>
      <c r="J329" s="16"/>
      <c r="K329" s="16"/>
      <c r="L329" s="16"/>
    </row>
    <row r="330" spans="9:12" s="6" customFormat="1" x14ac:dyDescent="0.2">
      <c r="I330" s="21"/>
      <c r="J330" s="16"/>
      <c r="K330" s="16"/>
      <c r="L330" s="16"/>
    </row>
    <row r="331" spans="9:12" s="6" customFormat="1" x14ac:dyDescent="0.2">
      <c r="I331" s="21"/>
      <c r="J331" s="16"/>
      <c r="K331" s="16"/>
      <c r="L331" s="16"/>
    </row>
    <row r="332" spans="9:12" s="6" customFormat="1" x14ac:dyDescent="0.2">
      <c r="I332" s="21"/>
      <c r="J332" s="16"/>
      <c r="K332" s="16"/>
      <c r="L332" s="16"/>
    </row>
    <row r="333" spans="9:12" s="6" customFormat="1" x14ac:dyDescent="0.2">
      <c r="I333" s="21"/>
      <c r="J333" s="16"/>
      <c r="K333" s="16"/>
      <c r="L333" s="16"/>
    </row>
    <row r="334" spans="9:12" s="6" customFormat="1" x14ac:dyDescent="0.2">
      <c r="I334" s="21"/>
      <c r="J334" s="16"/>
      <c r="K334" s="16"/>
      <c r="L334" s="16"/>
    </row>
    <row r="335" spans="9:12" s="6" customFormat="1" x14ac:dyDescent="0.2">
      <c r="I335" s="21"/>
      <c r="J335" s="16"/>
      <c r="K335" s="16"/>
      <c r="L335" s="16"/>
    </row>
    <row r="336" spans="9:12" s="6" customFormat="1" x14ac:dyDescent="0.2">
      <c r="I336" s="21"/>
      <c r="J336" s="16"/>
      <c r="K336" s="16"/>
      <c r="L336" s="16"/>
    </row>
    <row r="337" spans="9:12" s="6" customFormat="1" x14ac:dyDescent="0.2">
      <c r="I337" s="21"/>
      <c r="J337" s="16"/>
      <c r="K337" s="16"/>
      <c r="L337" s="16"/>
    </row>
    <row r="338" spans="9:12" s="6" customFormat="1" x14ac:dyDescent="0.2">
      <c r="I338" s="21"/>
      <c r="J338" s="16"/>
      <c r="K338" s="16"/>
      <c r="L338" s="16"/>
    </row>
    <row r="339" spans="9:12" s="6" customFormat="1" x14ac:dyDescent="0.2">
      <c r="I339" s="21"/>
      <c r="J339" s="16"/>
      <c r="K339" s="16"/>
      <c r="L339" s="16"/>
    </row>
    <row r="340" spans="9:12" s="6" customFormat="1" x14ac:dyDescent="0.2">
      <c r="I340" s="21"/>
      <c r="J340" s="16"/>
      <c r="K340" s="16"/>
      <c r="L340" s="16"/>
    </row>
    <row r="341" spans="9:12" s="6" customFormat="1" x14ac:dyDescent="0.2">
      <c r="I341" s="21"/>
      <c r="J341" s="16"/>
      <c r="K341" s="16"/>
      <c r="L341" s="16"/>
    </row>
    <row r="342" spans="9:12" s="6" customFormat="1" x14ac:dyDescent="0.2">
      <c r="I342" s="21"/>
      <c r="J342" s="16"/>
      <c r="K342" s="16"/>
      <c r="L342" s="16"/>
    </row>
    <row r="343" spans="9:12" s="6" customFormat="1" x14ac:dyDescent="0.2">
      <c r="I343" s="21"/>
      <c r="J343" s="16"/>
      <c r="K343" s="16"/>
      <c r="L343" s="16"/>
    </row>
    <row r="344" spans="9:12" s="6" customFormat="1" x14ac:dyDescent="0.2">
      <c r="I344" s="21"/>
      <c r="J344" s="16"/>
      <c r="K344" s="16"/>
      <c r="L344" s="16"/>
    </row>
    <row r="345" spans="9:12" s="6" customFormat="1" x14ac:dyDescent="0.2">
      <c r="I345" s="21"/>
      <c r="J345" s="16"/>
      <c r="K345" s="16"/>
      <c r="L345" s="16"/>
    </row>
    <row r="346" spans="9:12" s="6" customFormat="1" x14ac:dyDescent="0.2">
      <c r="I346" s="21"/>
      <c r="J346" s="16"/>
      <c r="K346" s="16"/>
      <c r="L346" s="16"/>
    </row>
    <row r="347" spans="9:12" s="6" customFormat="1" x14ac:dyDescent="0.2">
      <c r="I347" s="21"/>
      <c r="J347" s="16"/>
      <c r="K347" s="16"/>
      <c r="L347" s="16"/>
    </row>
    <row r="348" spans="9:12" s="6" customFormat="1" x14ac:dyDescent="0.2">
      <c r="I348" s="21"/>
      <c r="J348" s="16"/>
      <c r="K348" s="16"/>
      <c r="L348" s="16"/>
    </row>
    <row r="349" spans="9:12" s="6" customFormat="1" x14ac:dyDescent="0.2">
      <c r="I349" s="21"/>
      <c r="J349" s="16"/>
      <c r="K349" s="16"/>
      <c r="L349" s="16"/>
    </row>
    <row r="350" spans="9:12" s="6" customFormat="1" x14ac:dyDescent="0.2">
      <c r="I350" s="21"/>
      <c r="J350" s="16"/>
      <c r="K350" s="16"/>
      <c r="L350" s="16"/>
    </row>
    <row r="351" spans="9:12" s="6" customFormat="1" x14ac:dyDescent="0.2">
      <c r="I351" s="21"/>
      <c r="J351" s="16"/>
      <c r="K351" s="16"/>
      <c r="L351" s="16"/>
    </row>
    <row r="352" spans="9:12" s="6" customFormat="1" x14ac:dyDescent="0.2">
      <c r="I352" s="21"/>
      <c r="J352" s="16"/>
      <c r="K352" s="16"/>
      <c r="L352" s="16"/>
    </row>
    <row r="353" spans="1:22" x14ac:dyDescent="0.2">
      <c r="A353" s="5"/>
      <c r="B353" s="5"/>
      <c r="C353" s="5"/>
      <c r="D353" s="5"/>
      <c r="E353" s="5"/>
      <c r="F353" s="5"/>
      <c r="G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x14ac:dyDescent="0.2">
      <c r="A354" s="5"/>
      <c r="B354" s="5"/>
      <c r="C354" s="5"/>
      <c r="D354" s="5"/>
      <c r="E354" s="5"/>
      <c r="F354" s="5"/>
      <c r="G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x14ac:dyDescent="0.2">
      <c r="A355" s="5"/>
      <c r="B355" s="5"/>
      <c r="C355" s="5"/>
      <c r="D355" s="5"/>
      <c r="E355" s="5"/>
      <c r="F355" s="5"/>
      <c r="G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x14ac:dyDescent="0.2">
      <c r="A356" s="5"/>
      <c r="B356" s="5"/>
      <c r="C356" s="5"/>
      <c r="D356" s="5"/>
      <c r="E356" s="5"/>
      <c r="F356" s="5"/>
      <c r="G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x14ac:dyDescent="0.2">
      <c r="A357" s="4"/>
      <c r="B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 x14ac:dyDescent="0.2">
      <c r="A358" s="4"/>
      <c r="B358" s="4"/>
      <c r="N358" s="4"/>
      <c r="O358" s="4"/>
      <c r="P358" s="4"/>
      <c r="Q358" s="4"/>
      <c r="R358" s="4"/>
      <c r="S358" s="4"/>
      <c r="T358" s="4"/>
      <c r="U358" s="4"/>
      <c r="V358" s="4"/>
    </row>
  </sheetData>
  <autoFilter ref="A27:V47"/>
  <mergeCells count="123">
    <mergeCell ref="A313:E313"/>
    <mergeCell ref="N210:N214"/>
    <mergeCell ref="A220:E220"/>
    <mergeCell ref="A252:E252"/>
    <mergeCell ref="A233:M233"/>
    <mergeCell ref="B149:E149"/>
    <mergeCell ref="N149:N153"/>
    <mergeCell ref="O149:O153"/>
    <mergeCell ref="B204:V204"/>
    <mergeCell ref="O163:O167"/>
    <mergeCell ref="N293:N297"/>
    <mergeCell ref="O293:O297"/>
    <mergeCell ref="O215:O219"/>
    <mergeCell ref="N215:N219"/>
    <mergeCell ref="O168:O172"/>
    <mergeCell ref="N199:N203"/>
    <mergeCell ref="O199:O203"/>
    <mergeCell ref="O210:O214"/>
    <mergeCell ref="N155:N159"/>
    <mergeCell ref="A307:E307"/>
    <mergeCell ref="A234:M234"/>
    <mergeCell ref="N288:N292"/>
    <mergeCell ref="N268:N272"/>
    <mergeCell ref="O173:O177"/>
    <mergeCell ref="B235:M235"/>
    <mergeCell ref="O268:O272"/>
    <mergeCell ref="O288:O292"/>
    <mergeCell ref="A259:M259"/>
    <mergeCell ref="O278:O282"/>
    <mergeCell ref="N173:N177"/>
    <mergeCell ref="O205:O209"/>
    <mergeCell ref="H1:V1"/>
    <mergeCell ref="N32:N36"/>
    <mergeCell ref="N42:N46"/>
    <mergeCell ref="H8:V8"/>
    <mergeCell ref="O17:O19"/>
    <mergeCell ref="B12:R12"/>
    <mergeCell ref="B11:S11"/>
    <mergeCell ref="A162:M162"/>
    <mergeCell ref="B136:E136"/>
    <mergeCell ref="B161:M161"/>
    <mergeCell ref="O82:O86"/>
    <mergeCell ref="N99:N103"/>
    <mergeCell ref="N126:N130"/>
    <mergeCell ref="B131:E131"/>
    <mergeCell ref="B65:M65"/>
    <mergeCell ref="O155:O159"/>
    <mergeCell ref="H2:V2"/>
    <mergeCell ref="A6:G6"/>
    <mergeCell ref="A7:G7"/>
    <mergeCell ref="G18:G19"/>
    <mergeCell ref="P17:V17"/>
    <mergeCell ref="Q18:V18"/>
    <mergeCell ref="P18:P19"/>
    <mergeCell ref="C18:C19"/>
    <mergeCell ref="F18:F19"/>
    <mergeCell ref="A13:V15"/>
    <mergeCell ref="A16:A19"/>
    <mergeCell ref="H18:M18"/>
    <mergeCell ref="N17:N19"/>
    <mergeCell ref="E16:E19"/>
    <mergeCell ref="F16:M17"/>
    <mergeCell ref="C16:D17"/>
    <mergeCell ref="N16:V16"/>
    <mergeCell ref="B16:B19"/>
    <mergeCell ref="A25:V25"/>
    <mergeCell ref="D18:D19"/>
    <mergeCell ref="A23:V23"/>
    <mergeCell ref="A24:V24"/>
    <mergeCell ref="A28:A31"/>
    <mergeCell ref="A26:G26"/>
    <mergeCell ref="A21:V21"/>
    <mergeCell ref="O94:O98"/>
    <mergeCell ref="O37:O41"/>
    <mergeCell ref="N37:N41"/>
    <mergeCell ref="O72:O76"/>
    <mergeCell ref="O59:O62"/>
    <mergeCell ref="O32:O36"/>
    <mergeCell ref="N82:N86"/>
    <mergeCell ref="N77:N81"/>
    <mergeCell ref="O77:O81"/>
    <mergeCell ref="N59:N62"/>
    <mergeCell ref="N54:N58"/>
    <mergeCell ref="B28:B30"/>
    <mergeCell ref="B60:B61"/>
    <mergeCell ref="N168:N172"/>
    <mergeCell ref="B188:V188"/>
    <mergeCell ref="N163:N167"/>
    <mergeCell ref="O189:O193"/>
    <mergeCell ref="N194:N198"/>
    <mergeCell ref="O194:O198"/>
    <mergeCell ref="B155:E155"/>
    <mergeCell ref="O178:O181"/>
    <mergeCell ref="N178:N181"/>
    <mergeCell ref="N184:N186"/>
    <mergeCell ref="O183:O186"/>
    <mergeCell ref="O99:O103"/>
    <mergeCell ref="O126:O130"/>
    <mergeCell ref="B143:E143"/>
    <mergeCell ref="N143:N147"/>
    <mergeCell ref="O143:O147"/>
    <mergeCell ref="N72:N73"/>
    <mergeCell ref="N109:N113"/>
    <mergeCell ref="N104:N108"/>
    <mergeCell ref="O104:O108"/>
    <mergeCell ref="N114:N115"/>
    <mergeCell ref="A120:M120"/>
    <mergeCell ref="O131:O135"/>
    <mergeCell ref="B88:M88"/>
    <mergeCell ref="N94:N98"/>
    <mergeCell ref="B119:M119"/>
    <mergeCell ref="N283:N287"/>
    <mergeCell ref="O283:O287"/>
    <mergeCell ref="A236:M236"/>
    <mergeCell ref="N273:N277"/>
    <mergeCell ref="O247:O251"/>
    <mergeCell ref="N278:N282"/>
    <mergeCell ref="N242:N246"/>
    <mergeCell ref="O273:O277"/>
    <mergeCell ref="O242:O246"/>
    <mergeCell ref="A260:M260"/>
    <mergeCell ref="B261:M261"/>
    <mergeCell ref="N247:N25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7" orientation="landscape" r:id="rId1"/>
  <headerFooter alignWithMargins="0"/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таб1 (2)</vt:lpstr>
      <vt:lpstr>'таб1 (2)'!Область_печати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2024-09-06T06:19:01Z</cp:lastPrinted>
  <dcterms:created xsi:type="dcterms:W3CDTF">2006-08-09T03:23:18Z</dcterms:created>
  <dcterms:modified xsi:type="dcterms:W3CDTF">2024-09-06T06:21:31Z</dcterms:modified>
</cp:coreProperties>
</file>